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80" windowWidth="15360" windowHeight="6540" activeTab="2"/>
  </bookViews>
  <sheets>
    <sheet name="CK9.VT1" sheetId="2" r:id="rId1"/>
    <sheet name="CK9.VT2" sheetId="5" r:id="rId2"/>
    <sheet name="CKT18" sheetId="4" r:id="rId3"/>
  </sheets>
  <definedNames>
    <definedName name="_xlnm._FilterDatabase" localSheetId="0" hidden="1">'CK9.VT1'!$A$1:$NJ$30</definedName>
    <definedName name="_xlnm._FilterDatabase" localSheetId="1" hidden="1">'CK9.VT2'!$A$1:$NL$1</definedName>
    <definedName name="_xlnm._FilterDatabase" localSheetId="2" hidden="1">'CKT18'!$A$1:$MX$30</definedName>
    <definedName name="_xlnm.Print_Titles" localSheetId="0">'CK9.VT1'!$A:$I,'CK9.VT1'!$1:$1</definedName>
    <definedName name="_xlnm.Print_Titles" localSheetId="2">'CKT18'!$A:$I,'CKT18'!$1:$1</definedName>
  </definedNames>
  <calcPr calcId="144525"/>
</workbook>
</file>

<file path=xl/calcChain.xml><?xml version="1.0" encoding="utf-8"?>
<calcChain xmlns="http://schemas.openxmlformats.org/spreadsheetml/2006/main">
  <c r="MY3" i="4" l="1"/>
  <c r="MY4" i="4"/>
  <c r="MY5" i="4"/>
  <c r="MY6" i="4"/>
  <c r="MY7" i="4"/>
  <c r="MY8" i="4"/>
  <c r="MY9" i="4"/>
  <c r="MY10" i="4"/>
  <c r="MY11" i="4"/>
  <c r="MY12" i="4"/>
  <c r="MY13" i="4"/>
  <c r="MY14" i="4"/>
  <c r="MY15" i="4"/>
  <c r="MY16" i="4"/>
  <c r="MY17" i="4"/>
  <c r="MY18" i="4"/>
  <c r="MY19" i="4"/>
  <c r="MY20" i="4"/>
  <c r="MY21" i="4"/>
  <c r="MY22" i="4"/>
  <c r="MY23" i="4"/>
  <c r="MY24" i="4"/>
  <c r="MY25" i="4"/>
  <c r="MY44" i="4"/>
  <c r="MY29" i="4"/>
  <c r="MY2" i="4"/>
  <c r="NJ3" i="5"/>
  <c r="NJ4" i="5"/>
  <c r="NJ5" i="5"/>
  <c r="NJ6" i="5"/>
  <c r="NJ7" i="5"/>
  <c r="NJ8" i="5"/>
  <c r="NJ9" i="5"/>
  <c r="NJ42" i="5"/>
  <c r="NJ41" i="5"/>
  <c r="NJ10" i="5"/>
  <c r="NJ11" i="5"/>
  <c r="NJ2" i="5"/>
  <c r="NJ3" i="2"/>
  <c r="NJ4" i="2"/>
  <c r="NJ5" i="2"/>
  <c r="NJ6" i="2"/>
  <c r="NJ7" i="2"/>
  <c r="NJ8" i="2"/>
  <c r="NJ9" i="2"/>
  <c r="NJ10" i="2"/>
  <c r="NJ11" i="2"/>
  <c r="NJ12" i="2"/>
  <c r="NJ13" i="2"/>
  <c r="NJ14" i="2"/>
  <c r="NJ15" i="2"/>
  <c r="NJ16" i="2"/>
  <c r="NJ17" i="2"/>
  <c r="NJ18" i="2"/>
  <c r="NJ19" i="2"/>
  <c r="NJ20" i="2"/>
  <c r="NJ21" i="2"/>
  <c r="NJ22" i="2"/>
  <c r="NJ23" i="2"/>
  <c r="NJ24" i="2"/>
  <c r="NJ25" i="2"/>
  <c r="NJ26" i="2"/>
  <c r="NJ27" i="2"/>
  <c r="NJ28" i="2"/>
  <c r="NJ29" i="2"/>
  <c r="NJ30" i="2"/>
  <c r="NJ2" i="2"/>
  <c r="MR20" i="5" l="1"/>
  <c r="MS20" i="5" s="1"/>
  <c r="MQ20" i="5"/>
  <c r="MQ3" i="5"/>
  <c r="MR3" i="5"/>
  <c r="MS3" i="5" s="1"/>
  <c r="MQ4" i="5"/>
  <c r="MR4" i="5"/>
  <c r="MS4" i="5" s="1"/>
  <c r="MQ5" i="5"/>
  <c r="MR5" i="5"/>
  <c r="MS5" i="5" s="1"/>
  <c r="MQ6" i="5"/>
  <c r="MR6" i="5"/>
  <c r="MS6" i="5" s="1"/>
  <c r="MQ7" i="5"/>
  <c r="MR7" i="5"/>
  <c r="MS7" i="5" s="1"/>
  <c r="MQ8" i="5"/>
  <c r="MR8" i="5"/>
  <c r="MS8" i="5" s="1"/>
  <c r="MQ9" i="5"/>
  <c r="MR9" i="5"/>
  <c r="MS9" i="5" s="1"/>
  <c r="MQ42" i="5"/>
  <c r="MR42" i="5"/>
  <c r="MS42" i="5" s="1"/>
  <c r="MQ41" i="5"/>
  <c r="MR41" i="5"/>
  <c r="MS41" i="5" s="1"/>
  <c r="MQ10" i="5"/>
  <c r="MR10" i="5"/>
  <c r="MS10" i="5" s="1"/>
  <c r="MQ11" i="5"/>
  <c r="MR11" i="5"/>
  <c r="MS11" i="5" s="1"/>
  <c r="MQ16" i="5"/>
  <c r="MR16" i="5"/>
  <c r="MS16" i="5" s="1"/>
  <c r="MT5" i="5" l="1"/>
  <c r="MU5" i="5" s="1"/>
  <c r="MV5" i="5" s="1"/>
  <c r="MT20" i="5"/>
  <c r="MU20" i="5" s="1"/>
  <c r="MV20" i="5" s="1"/>
  <c r="MT4" i="5"/>
  <c r="MU4" i="5" s="1"/>
  <c r="MV4" i="5" s="1"/>
  <c r="MT16" i="5"/>
  <c r="MU16" i="5" s="1"/>
  <c r="MV16" i="5" s="1"/>
  <c r="MT10" i="5"/>
  <c r="MU10" i="5" s="1"/>
  <c r="MV10" i="5" s="1"/>
  <c r="MT9" i="5"/>
  <c r="MU9" i="5" s="1"/>
  <c r="MV9" i="5" s="1"/>
  <c r="MT7" i="5"/>
  <c r="MU7" i="5" s="1"/>
  <c r="MV7" i="5" s="1"/>
  <c r="MT11" i="5"/>
  <c r="MU11" i="5" s="1"/>
  <c r="MV11" i="5" s="1"/>
  <c r="MT41" i="5"/>
  <c r="MU41" i="5" s="1"/>
  <c r="MV41" i="5" s="1"/>
  <c r="MT42" i="5"/>
  <c r="MU42" i="5" s="1"/>
  <c r="MV42" i="5" s="1"/>
  <c r="MT8" i="5"/>
  <c r="MU8" i="5" s="1"/>
  <c r="MV8" i="5" s="1"/>
  <c r="MT6" i="5"/>
  <c r="MU6" i="5" s="1"/>
  <c r="MV6" i="5" s="1"/>
  <c r="MT3" i="5"/>
  <c r="MU3" i="5" s="1"/>
  <c r="MV3" i="5" s="1"/>
  <c r="NC20" i="5"/>
  <c r="ND20" i="5" s="1"/>
  <c r="NB20" i="5"/>
  <c r="NB3" i="5"/>
  <c r="NC3" i="5"/>
  <c r="ND3" i="5" s="1"/>
  <c r="NB4" i="5"/>
  <c r="NC4" i="5"/>
  <c r="ND4" i="5" s="1"/>
  <c r="NB5" i="5"/>
  <c r="NC5" i="5"/>
  <c r="ND5" i="5" s="1"/>
  <c r="NB6" i="5"/>
  <c r="NC6" i="5"/>
  <c r="ND6" i="5" s="1"/>
  <c r="NB7" i="5"/>
  <c r="NC7" i="5"/>
  <c r="ND7" i="5" s="1"/>
  <c r="NB8" i="5"/>
  <c r="NC8" i="5"/>
  <c r="ND8" i="5" s="1"/>
  <c r="NB9" i="5"/>
  <c r="NC9" i="5"/>
  <c r="ND9" i="5" s="1"/>
  <c r="NB42" i="5"/>
  <c r="NC42" i="5"/>
  <c r="ND42" i="5" s="1"/>
  <c r="NB41" i="5"/>
  <c r="NC41" i="5"/>
  <c r="ND41" i="5" s="1"/>
  <c r="NB10" i="5"/>
  <c r="NC10" i="5"/>
  <c r="ND10" i="5" s="1"/>
  <c r="NB11" i="5"/>
  <c r="NC11" i="5"/>
  <c r="ND11" i="5" s="1"/>
  <c r="NB16" i="5"/>
  <c r="NC16" i="5"/>
  <c r="ND16" i="5" s="1"/>
  <c r="NB3" i="2"/>
  <c r="NC3" i="2"/>
  <c r="ND3" i="2" s="1"/>
  <c r="NB4" i="2"/>
  <c r="NC4" i="2"/>
  <c r="ND4" i="2" s="1"/>
  <c r="NB5" i="2"/>
  <c r="NC5" i="2"/>
  <c r="ND5" i="2" s="1"/>
  <c r="NB6" i="2"/>
  <c r="NC6" i="2"/>
  <c r="ND6" i="2" s="1"/>
  <c r="NB7" i="2"/>
  <c r="NC7" i="2"/>
  <c r="ND7" i="2" s="1"/>
  <c r="NB8" i="2"/>
  <c r="NC8" i="2"/>
  <c r="ND8" i="2" s="1"/>
  <c r="NB9" i="2"/>
  <c r="NC9" i="2"/>
  <c r="ND9" i="2" s="1"/>
  <c r="NB10" i="2"/>
  <c r="NC10" i="2"/>
  <c r="ND10" i="2" s="1"/>
  <c r="NB11" i="2"/>
  <c r="NC11" i="2"/>
  <c r="ND11" i="2" s="1"/>
  <c r="NB12" i="2"/>
  <c r="NC12" i="2"/>
  <c r="ND12" i="2" s="1"/>
  <c r="NB13" i="2"/>
  <c r="NC13" i="2"/>
  <c r="ND13" i="2" s="1"/>
  <c r="NB14" i="2"/>
  <c r="NC14" i="2"/>
  <c r="ND14" i="2" s="1"/>
  <c r="NB15" i="2"/>
  <c r="NC15" i="2"/>
  <c r="ND15" i="2" s="1"/>
  <c r="NB16" i="2"/>
  <c r="NC16" i="2"/>
  <c r="ND16" i="2" s="1"/>
  <c r="NB17" i="2"/>
  <c r="NC17" i="2"/>
  <c r="ND17" i="2" s="1"/>
  <c r="NB18" i="2"/>
  <c r="NC18" i="2"/>
  <c r="ND18" i="2" s="1"/>
  <c r="NB19" i="2"/>
  <c r="NC19" i="2"/>
  <c r="ND19" i="2" s="1"/>
  <c r="NB20" i="2"/>
  <c r="NC20" i="2"/>
  <c r="ND20" i="2" s="1"/>
  <c r="NB21" i="2"/>
  <c r="NC21" i="2"/>
  <c r="ND21" i="2" s="1"/>
  <c r="NB22" i="2"/>
  <c r="NC22" i="2"/>
  <c r="ND22" i="2" s="1"/>
  <c r="NB23" i="2"/>
  <c r="NC23" i="2"/>
  <c r="ND23" i="2" s="1"/>
  <c r="NB24" i="2"/>
  <c r="NC24" i="2"/>
  <c r="ND24" i="2" s="1"/>
  <c r="NB25" i="2"/>
  <c r="NC25" i="2"/>
  <c r="ND25" i="2" s="1"/>
  <c r="NB26" i="2"/>
  <c r="NC26" i="2"/>
  <c r="ND26" i="2" s="1"/>
  <c r="NB27" i="2"/>
  <c r="NC27" i="2"/>
  <c r="ND27" i="2" s="1"/>
  <c r="NB28" i="2"/>
  <c r="NC28" i="2"/>
  <c r="ND28" i="2" s="1"/>
  <c r="NB29" i="2"/>
  <c r="NC29" i="2"/>
  <c r="ND29" i="2" s="1"/>
  <c r="NB30" i="2"/>
  <c r="NC30" i="2"/>
  <c r="ND30" i="2" s="1"/>
  <c r="NE12" i="2" l="1"/>
  <c r="NF12" i="2" s="1"/>
  <c r="NG12" i="2" s="1"/>
  <c r="NE4" i="2"/>
  <c r="NF4" i="2" s="1"/>
  <c r="NG4" i="2" s="1"/>
  <c r="NE20" i="5"/>
  <c r="NF20" i="5" s="1"/>
  <c r="NG20" i="5" s="1"/>
  <c r="NE4" i="5"/>
  <c r="NF4" i="5" s="1"/>
  <c r="NG4" i="5" s="1"/>
  <c r="NE5" i="5"/>
  <c r="NF5" i="5" s="1"/>
  <c r="NG5" i="5" s="1"/>
  <c r="NE11" i="5"/>
  <c r="NF11" i="5" s="1"/>
  <c r="NG11" i="5" s="1"/>
  <c r="NE41" i="5"/>
  <c r="NF41" i="5" s="1"/>
  <c r="NG41" i="5" s="1"/>
  <c r="NE9" i="5"/>
  <c r="NF9" i="5" s="1"/>
  <c r="NG9" i="5" s="1"/>
  <c r="NE8" i="5"/>
  <c r="NF8" i="5" s="1"/>
  <c r="NG8" i="5" s="1"/>
  <c r="NE6" i="5"/>
  <c r="NF6" i="5" s="1"/>
  <c r="NG6" i="5" s="1"/>
  <c r="NE16" i="5"/>
  <c r="NF16" i="5" s="1"/>
  <c r="NG16" i="5" s="1"/>
  <c r="NE10" i="5"/>
  <c r="NF10" i="5" s="1"/>
  <c r="NG10" i="5" s="1"/>
  <c r="NE42" i="5"/>
  <c r="NF42" i="5" s="1"/>
  <c r="NG42" i="5" s="1"/>
  <c r="NE7" i="5"/>
  <c r="NF7" i="5" s="1"/>
  <c r="NG7" i="5" s="1"/>
  <c r="NE3" i="5"/>
  <c r="NF3" i="5" s="1"/>
  <c r="NG3" i="5" s="1"/>
  <c r="NE23" i="2"/>
  <c r="NF23" i="2" s="1"/>
  <c r="NG23" i="2" s="1"/>
  <c r="NE30" i="2"/>
  <c r="NF30" i="2" s="1"/>
  <c r="NG30" i="2" s="1"/>
  <c r="NE13" i="2"/>
  <c r="NF13" i="2" s="1"/>
  <c r="NG13" i="2" s="1"/>
  <c r="NE5" i="2"/>
  <c r="NF5" i="2" s="1"/>
  <c r="NG5" i="2" s="1"/>
  <c r="NE3" i="2"/>
  <c r="NF3" i="2" s="1"/>
  <c r="NG3" i="2" s="1"/>
  <c r="NE22" i="2"/>
  <c r="NF22" i="2" s="1"/>
  <c r="NG22" i="2" s="1"/>
  <c r="NE29" i="2"/>
  <c r="NF29" i="2" s="1"/>
  <c r="NG29" i="2" s="1"/>
  <c r="NE28" i="2"/>
  <c r="NF28" i="2" s="1"/>
  <c r="NG28" i="2" s="1"/>
  <c r="NE27" i="2"/>
  <c r="NF27" i="2" s="1"/>
  <c r="NG27" i="2" s="1"/>
  <c r="NE26" i="2"/>
  <c r="NF26" i="2" s="1"/>
  <c r="NG26" i="2" s="1"/>
  <c r="NE25" i="2"/>
  <c r="NF25" i="2" s="1"/>
  <c r="NG25" i="2" s="1"/>
  <c r="NE24" i="2"/>
  <c r="NF24" i="2" s="1"/>
  <c r="NG24" i="2" s="1"/>
  <c r="NE21" i="2"/>
  <c r="NF21" i="2" s="1"/>
  <c r="NG21" i="2" s="1"/>
  <c r="NE20" i="2"/>
  <c r="NF20" i="2" s="1"/>
  <c r="NG20" i="2" s="1"/>
  <c r="NE19" i="2"/>
  <c r="NF19" i="2" s="1"/>
  <c r="NG19" i="2" s="1"/>
  <c r="NE18" i="2"/>
  <c r="NF18" i="2" s="1"/>
  <c r="NG18" i="2" s="1"/>
  <c r="NE17" i="2"/>
  <c r="NF17" i="2" s="1"/>
  <c r="NG17" i="2" s="1"/>
  <c r="NE16" i="2"/>
  <c r="NF16" i="2" s="1"/>
  <c r="NG16" i="2" s="1"/>
  <c r="NE15" i="2"/>
  <c r="NF15" i="2" s="1"/>
  <c r="NG15" i="2" s="1"/>
  <c r="NE14" i="2"/>
  <c r="NF14" i="2" s="1"/>
  <c r="NG14" i="2" s="1"/>
  <c r="NE11" i="2"/>
  <c r="NF11" i="2" s="1"/>
  <c r="NG11" i="2" s="1"/>
  <c r="NE10" i="2"/>
  <c r="NF10" i="2" s="1"/>
  <c r="NG10" i="2" s="1"/>
  <c r="NE9" i="2"/>
  <c r="NF9" i="2" s="1"/>
  <c r="NG9" i="2" s="1"/>
  <c r="NE8" i="2"/>
  <c r="NF8" i="2" s="1"/>
  <c r="NG8" i="2" s="1"/>
  <c r="NE7" i="2"/>
  <c r="NF7" i="2" s="1"/>
  <c r="NG7" i="2" s="1"/>
  <c r="NE6" i="2"/>
  <c r="NF6" i="2" s="1"/>
  <c r="NG6" i="2" s="1"/>
  <c r="MR3" i="2" l="1"/>
  <c r="MR4" i="2"/>
  <c r="MT4" i="2" s="1"/>
  <c r="MU4" i="2" s="1"/>
  <c r="MV4" i="2" s="1"/>
  <c r="MR5" i="2"/>
  <c r="MR6" i="2"/>
  <c r="MT6" i="2" s="1"/>
  <c r="MU6" i="2" s="1"/>
  <c r="MV6" i="2" s="1"/>
  <c r="MR7" i="2"/>
  <c r="MT7" i="2" s="1"/>
  <c r="MU7" i="2" s="1"/>
  <c r="MV7" i="2" s="1"/>
  <c r="MR8" i="2"/>
  <c r="MT8" i="2" s="1"/>
  <c r="MU8" i="2" s="1"/>
  <c r="MV8" i="2" s="1"/>
  <c r="MR9" i="2"/>
  <c r="MT9" i="2" s="1"/>
  <c r="MU9" i="2" s="1"/>
  <c r="MV9" i="2" s="1"/>
  <c r="MR10" i="2"/>
  <c r="MT10" i="2" s="1"/>
  <c r="MU10" i="2" s="1"/>
  <c r="MV10" i="2" s="1"/>
  <c r="MR11" i="2"/>
  <c r="MT11" i="2" s="1"/>
  <c r="MU11" i="2" s="1"/>
  <c r="MV11" i="2" s="1"/>
  <c r="MR12" i="2"/>
  <c r="MT12" i="2" s="1"/>
  <c r="MU12" i="2" s="1"/>
  <c r="MV12" i="2" s="1"/>
  <c r="MR13" i="2"/>
  <c r="MT13" i="2" s="1"/>
  <c r="MU13" i="2" s="1"/>
  <c r="MV13" i="2" s="1"/>
  <c r="MR14" i="2"/>
  <c r="MT14" i="2" s="1"/>
  <c r="MU14" i="2" s="1"/>
  <c r="MV14" i="2" s="1"/>
  <c r="MR15" i="2"/>
  <c r="MT15" i="2" s="1"/>
  <c r="MU15" i="2" s="1"/>
  <c r="MV15" i="2" s="1"/>
  <c r="MR16" i="2"/>
  <c r="MT16" i="2" s="1"/>
  <c r="MU16" i="2" s="1"/>
  <c r="MV16" i="2" s="1"/>
  <c r="MR17" i="2"/>
  <c r="MT17" i="2" s="1"/>
  <c r="MU17" i="2" s="1"/>
  <c r="MV17" i="2" s="1"/>
  <c r="MR18" i="2"/>
  <c r="MT18" i="2" s="1"/>
  <c r="MU18" i="2" s="1"/>
  <c r="MV18" i="2" s="1"/>
  <c r="MR19" i="2"/>
  <c r="MT19" i="2" s="1"/>
  <c r="MU19" i="2" s="1"/>
  <c r="MV19" i="2" s="1"/>
  <c r="MR20" i="2"/>
  <c r="MT20" i="2" s="1"/>
  <c r="MU20" i="2" s="1"/>
  <c r="MV20" i="2" s="1"/>
  <c r="MR21" i="2"/>
  <c r="MT21" i="2" s="1"/>
  <c r="MU21" i="2" s="1"/>
  <c r="MV21" i="2" s="1"/>
  <c r="MR22" i="2"/>
  <c r="MT22" i="2" s="1"/>
  <c r="MU22" i="2" s="1"/>
  <c r="MV22" i="2" s="1"/>
  <c r="MR23" i="2"/>
  <c r="MT23" i="2" s="1"/>
  <c r="MU23" i="2" s="1"/>
  <c r="MV23" i="2" s="1"/>
  <c r="MR24" i="2"/>
  <c r="MT24" i="2" s="1"/>
  <c r="MU24" i="2" s="1"/>
  <c r="MV24" i="2" s="1"/>
  <c r="MR25" i="2"/>
  <c r="MT25" i="2" s="1"/>
  <c r="MU25" i="2" s="1"/>
  <c r="MV25" i="2" s="1"/>
  <c r="MR26" i="2"/>
  <c r="MT26" i="2" s="1"/>
  <c r="MU26" i="2" s="1"/>
  <c r="MV26" i="2" s="1"/>
  <c r="MR27" i="2"/>
  <c r="MT27" i="2" s="1"/>
  <c r="MU27" i="2" s="1"/>
  <c r="MV27" i="2" s="1"/>
  <c r="MR28" i="2"/>
  <c r="MT28" i="2" s="1"/>
  <c r="MU28" i="2" s="1"/>
  <c r="MV28" i="2" s="1"/>
  <c r="MR29" i="2"/>
  <c r="MT29" i="2" s="1"/>
  <c r="MU29" i="2" s="1"/>
  <c r="MV29" i="2" s="1"/>
  <c r="MR30" i="2"/>
  <c r="MT30" i="2" s="1"/>
  <c r="MU30" i="2" s="1"/>
  <c r="MV30" i="2" s="1"/>
  <c r="MQ3" i="2"/>
  <c r="MQ4" i="2"/>
  <c r="MQ5" i="2"/>
  <c r="MQ6" i="2"/>
  <c r="MQ7" i="2"/>
  <c r="MQ8" i="2"/>
  <c r="MQ9" i="2"/>
  <c r="MQ10" i="2"/>
  <c r="MQ11" i="2"/>
  <c r="MQ12" i="2"/>
  <c r="MQ13" i="2"/>
  <c r="MQ14" i="2"/>
  <c r="MQ15" i="2"/>
  <c r="MQ16" i="2"/>
  <c r="MQ17" i="2"/>
  <c r="MQ18" i="2"/>
  <c r="MQ19" i="2"/>
  <c r="MQ20" i="2"/>
  <c r="MQ21" i="2"/>
  <c r="MQ22" i="2"/>
  <c r="MQ23" i="2"/>
  <c r="MQ24" i="2"/>
  <c r="MQ25" i="2"/>
  <c r="MQ26" i="2"/>
  <c r="MQ27" i="2"/>
  <c r="MQ28" i="2"/>
  <c r="MQ29" i="2"/>
  <c r="MQ30" i="2"/>
  <c r="MS29" i="2" l="1"/>
  <c r="MS25" i="2"/>
  <c r="MS21" i="2"/>
  <c r="MS17" i="2"/>
  <c r="MS13" i="2"/>
  <c r="MS9" i="2"/>
  <c r="MS5" i="2"/>
  <c r="MT5" i="2"/>
  <c r="MU5" i="2" s="1"/>
  <c r="MV5" i="2" s="1"/>
  <c r="MT3" i="2"/>
  <c r="MU3" i="2" s="1"/>
  <c r="MV3" i="2" s="1"/>
  <c r="MS3" i="2"/>
  <c r="MS27" i="2"/>
  <c r="MS23" i="2"/>
  <c r="MS19" i="2"/>
  <c r="MS15" i="2"/>
  <c r="MS11" i="2"/>
  <c r="MS7" i="2"/>
  <c r="MS30" i="2"/>
  <c r="MS28" i="2"/>
  <c r="MS26" i="2"/>
  <c r="MS24" i="2"/>
  <c r="MS22" i="2"/>
  <c r="MS20" i="2"/>
  <c r="MS18" i="2"/>
  <c r="MS16" i="2"/>
  <c r="MS14" i="2"/>
  <c r="MS12" i="2"/>
  <c r="MS10" i="2"/>
  <c r="MS8" i="2"/>
  <c r="MS6" i="2"/>
  <c r="MS4" i="2"/>
  <c r="KZ3" i="2"/>
  <c r="KZ4" i="2"/>
  <c r="KZ5" i="2"/>
  <c r="KZ6" i="2"/>
  <c r="KZ7" i="2"/>
  <c r="KZ8" i="2"/>
  <c r="KZ9" i="2"/>
  <c r="KZ10" i="2"/>
  <c r="KZ11" i="2"/>
  <c r="KZ12" i="2"/>
  <c r="KZ13" i="2"/>
  <c r="KZ14" i="2"/>
  <c r="KZ15" i="2"/>
  <c r="KZ16" i="2"/>
  <c r="KZ17" i="2"/>
  <c r="KZ18" i="2"/>
  <c r="KZ19" i="2"/>
  <c r="KZ20" i="2"/>
  <c r="KZ21" i="2"/>
  <c r="KZ22" i="2"/>
  <c r="KZ23" i="2"/>
  <c r="KZ24" i="2"/>
  <c r="KZ25" i="2"/>
  <c r="KZ26" i="2"/>
  <c r="KZ27" i="2"/>
  <c r="KZ28" i="2"/>
  <c r="KZ29" i="2"/>
  <c r="KZ30" i="2"/>
  <c r="KY3" i="2"/>
  <c r="KY4" i="2"/>
  <c r="KY5" i="2"/>
  <c r="KY6" i="2"/>
  <c r="KY7" i="2"/>
  <c r="KY8" i="2"/>
  <c r="KY9" i="2"/>
  <c r="KY10" i="2"/>
  <c r="KY11" i="2"/>
  <c r="KY12" i="2"/>
  <c r="KY13" i="2"/>
  <c r="KY14" i="2"/>
  <c r="KY15" i="2"/>
  <c r="KY16" i="2"/>
  <c r="KY17" i="2"/>
  <c r="KY18" i="2"/>
  <c r="KY19" i="2"/>
  <c r="KY20" i="2"/>
  <c r="KY21" i="2"/>
  <c r="KY22" i="2"/>
  <c r="KY23" i="2"/>
  <c r="KY24" i="2"/>
  <c r="KY25" i="2"/>
  <c r="KY26" i="2"/>
  <c r="KY27" i="2"/>
  <c r="KY28" i="2"/>
  <c r="KY29" i="2"/>
  <c r="KY30" i="2"/>
  <c r="KZ3" i="5"/>
  <c r="KZ4" i="5"/>
  <c r="KZ5" i="5"/>
  <c r="KZ6" i="5"/>
  <c r="KZ7" i="5"/>
  <c r="KZ8" i="5"/>
  <c r="LB8" i="5" s="1"/>
  <c r="LC8" i="5" s="1"/>
  <c r="KZ9" i="5"/>
  <c r="LB9" i="5" s="1"/>
  <c r="KZ42" i="5"/>
  <c r="LB42" i="5" s="1"/>
  <c r="KZ41" i="5"/>
  <c r="LB41" i="5" s="1"/>
  <c r="KZ10" i="5"/>
  <c r="KZ11" i="5"/>
  <c r="LB11" i="5" s="1"/>
  <c r="KY3" i="5"/>
  <c r="KY4" i="5"/>
  <c r="KY5" i="5"/>
  <c r="KY6" i="5"/>
  <c r="KY7" i="5"/>
  <c r="KY8" i="5"/>
  <c r="KY9" i="5"/>
  <c r="KY42" i="5"/>
  <c r="KY41" i="5"/>
  <c r="KY10" i="5"/>
  <c r="KY11" i="5"/>
  <c r="KY16" i="5"/>
  <c r="KZ20" i="5"/>
  <c r="LA20" i="5" s="1"/>
  <c r="KY20" i="5"/>
  <c r="KZ16" i="5"/>
  <c r="LA16" i="5" s="1"/>
  <c r="LB10" i="5" l="1"/>
  <c r="LB6" i="5"/>
  <c r="LB4" i="5"/>
  <c r="LC4" i="5" s="1"/>
  <c r="LB7" i="5"/>
  <c r="LC7" i="5" s="1"/>
  <c r="LD7" i="5" s="1"/>
  <c r="LB5" i="5"/>
  <c r="LC5" i="5" s="1"/>
  <c r="LB3" i="5"/>
  <c r="LC3" i="5" s="1"/>
  <c r="LB30" i="2"/>
  <c r="LC30" i="2" s="1"/>
  <c r="LB28" i="2"/>
  <c r="LC28" i="2" s="1"/>
  <c r="LB26" i="2"/>
  <c r="LB24" i="2"/>
  <c r="LB22" i="2"/>
  <c r="LB20" i="2"/>
  <c r="LB18" i="2"/>
  <c r="LB16" i="2"/>
  <c r="LB14" i="2"/>
  <c r="LB12" i="2"/>
  <c r="LB10" i="2"/>
  <c r="LB8" i="2"/>
  <c r="LB6" i="2"/>
  <c r="LB4" i="2"/>
  <c r="LC4" i="2" s="1"/>
  <c r="LB29" i="2"/>
  <c r="LB27" i="2"/>
  <c r="LB25" i="2"/>
  <c r="LC25" i="2" s="1"/>
  <c r="LB23" i="2"/>
  <c r="LC23" i="2" s="1"/>
  <c r="LB21" i="2"/>
  <c r="LC21" i="2" s="1"/>
  <c r="LB19" i="2"/>
  <c r="LC19" i="2" s="1"/>
  <c r="LB17" i="2"/>
  <c r="LB15" i="2"/>
  <c r="LC15" i="2" s="1"/>
  <c r="LB13" i="2"/>
  <c r="LC13" i="2" s="1"/>
  <c r="LB11" i="2"/>
  <c r="LC11" i="2" s="1"/>
  <c r="LB9" i="2"/>
  <c r="LC9" i="2" s="1"/>
  <c r="LB7" i="2"/>
  <c r="LC7" i="2" s="1"/>
  <c r="LB5" i="2"/>
  <c r="LC5" i="2" s="1"/>
  <c r="LD8" i="5"/>
  <c r="LD4" i="5"/>
  <c r="LD3" i="5"/>
  <c r="LA30" i="2"/>
  <c r="LA28" i="2"/>
  <c r="LA26" i="2"/>
  <c r="LA24" i="2"/>
  <c r="LA22" i="2"/>
  <c r="LA20" i="2"/>
  <c r="LA18" i="2"/>
  <c r="LA16" i="2"/>
  <c r="LA14" i="2"/>
  <c r="LA12" i="2"/>
  <c r="LA10" i="2"/>
  <c r="LA8" i="2"/>
  <c r="LA6" i="2"/>
  <c r="LA4" i="2"/>
  <c r="LA29" i="2"/>
  <c r="LA27" i="2"/>
  <c r="LA25" i="2"/>
  <c r="LA23" i="2"/>
  <c r="LA21" i="2"/>
  <c r="LA19" i="2"/>
  <c r="LA17" i="2"/>
  <c r="LA15" i="2"/>
  <c r="LA13" i="2"/>
  <c r="LA11" i="2"/>
  <c r="LA9" i="2"/>
  <c r="LA7" i="2"/>
  <c r="LA5" i="2"/>
  <c r="LA3" i="2"/>
  <c r="LB3" i="2"/>
  <c r="LC3" i="2" s="1"/>
  <c r="LC29" i="2"/>
  <c r="LC27" i="2"/>
  <c r="LC26" i="2"/>
  <c r="LC24" i="2"/>
  <c r="LC22" i="2"/>
  <c r="LC20" i="2"/>
  <c r="LC18" i="2"/>
  <c r="LC16" i="2"/>
  <c r="LC14" i="2"/>
  <c r="LC12" i="2"/>
  <c r="LC10" i="2"/>
  <c r="LC8" i="2"/>
  <c r="LC6" i="2"/>
  <c r="LC17" i="2"/>
  <c r="LA42" i="5"/>
  <c r="LA6" i="5"/>
  <c r="LA10" i="5"/>
  <c r="LA8" i="5"/>
  <c r="LA4" i="5"/>
  <c r="LA11" i="5"/>
  <c r="LA41" i="5"/>
  <c r="LA9" i="5"/>
  <c r="LA7" i="5"/>
  <c r="LA5" i="5"/>
  <c r="LA3" i="5"/>
  <c r="LB20" i="5"/>
  <c r="LC20" i="5" s="1"/>
  <c r="LD20" i="5" s="1"/>
  <c r="LB16" i="5"/>
  <c r="LC16" i="5" s="1"/>
  <c r="LC10" i="5"/>
  <c r="LC41" i="5"/>
  <c r="LC9" i="5"/>
  <c r="LC11" i="5"/>
  <c r="LC42" i="5"/>
  <c r="LC6" i="5"/>
  <c r="LD5" i="2" l="1"/>
  <c r="LD9" i="2"/>
  <c r="LD13" i="2"/>
  <c r="LD17" i="2"/>
  <c r="LD21" i="2"/>
  <c r="LD25" i="2"/>
  <c r="LD30" i="2"/>
  <c r="LD8" i="2"/>
  <c r="LD12" i="2"/>
  <c r="LD16" i="2"/>
  <c r="LD20" i="2"/>
  <c r="LD24" i="2"/>
  <c r="LD27" i="2"/>
  <c r="LD3" i="2"/>
  <c r="LD7" i="2"/>
  <c r="LD11" i="2"/>
  <c r="LD15" i="2"/>
  <c r="LD19" i="2"/>
  <c r="LD23" i="2"/>
  <c r="LD28" i="2"/>
  <c r="LD6" i="2"/>
  <c r="LD10" i="2"/>
  <c r="LD14" i="2"/>
  <c r="LD18" i="2"/>
  <c r="LD22" i="2"/>
  <c r="LD26" i="2"/>
  <c r="LD29" i="2"/>
  <c r="LD4" i="2"/>
  <c r="LD42" i="5"/>
  <c r="LD5" i="5"/>
  <c r="LD41" i="5"/>
  <c r="LD16" i="5"/>
  <c r="LD6" i="5"/>
  <c r="LD11" i="5"/>
  <c r="LD9" i="5"/>
  <c r="LD10" i="5"/>
  <c r="LK3" i="4"/>
  <c r="LM3" i="4" s="1"/>
  <c r="LN3" i="4" s="1"/>
  <c r="LO3" i="4" s="1"/>
  <c r="LK4" i="4"/>
  <c r="LM4" i="4" s="1"/>
  <c r="LN4" i="4" s="1"/>
  <c r="LO4" i="4" s="1"/>
  <c r="LK5" i="4"/>
  <c r="LM5" i="4" s="1"/>
  <c r="LN5" i="4" s="1"/>
  <c r="LO5" i="4" s="1"/>
  <c r="LK6" i="4"/>
  <c r="LM6" i="4" s="1"/>
  <c r="LN6" i="4" s="1"/>
  <c r="LO6" i="4" s="1"/>
  <c r="LK7" i="4"/>
  <c r="LM7" i="4" s="1"/>
  <c r="LN7" i="4" s="1"/>
  <c r="LO7" i="4" s="1"/>
  <c r="LK8" i="4"/>
  <c r="LM8" i="4" s="1"/>
  <c r="LN8" i="4" s="1"/>
  <c r="LO8" i="4" s="1"/>
  <c r="LK9" i="4"/>
  <c r="LM9" i="4" s="1"/>
  <c r="LN9" i="4" s="1"/>
  <c r="LO9" i="4" s="1"/>
  <c r="LK10" i="4"/>
  <c r="LM10" i="4" s="1"/>
  <c r="LN10" i="4" s="1"/>
  <c r="LO10" i="4" s="1"/>
  <c r="LK11" i="4"/>
  <c r="LM11" i="4" s="1"/>
  <c r="LN11" i="4" s="1"/>
  <c r="LO11" i="4" s="1"/>
  <c r="LK12" i="4"/>
  <c r="LM12" i="4" s="1"/>
  <c r="LN12" i="4" s="1"/>
  <c r="LO12" i="4" s="1"/>
  <c r="LK13" i="4"/>
  <c r="LM13" i="4" s="1"/>
  <c r="LN13" i="4" s="1"/>
  <c r="LO13" i="4" s="1"/>
  <c r="LK14" i="4"/>
  <c r="LM14" i="4" s="1"/>
  <c r="LN14" i="4" s="1"/>
  <c r="LO14" i="4" s="1"/>
  <c r="LK15" i="4"/>
  <c r="LM15" i="4" s="1"/>
  <c r="LN15" i="4" s="1"/>
  <c r="LO15" i="4" s="1"/>
  <c r="LK16" i="4"/>
  <c r="LM16" i="4" s="1"/>
  <c r="LN16" i="4" s="1"/>
  <c r="LO16" i="4" s="1"/>
  <c r="LK17" i="4"/>
  <c r="LM17" i="4" s="1"/>
  <c r="LN17" i="4" s="1"/>
  <c r="LO17" i="4" s="1"/>
  <c r="LK18" i="4"/>
  <c r="LM18" i="4" s="1"/>
  <c r="LN18" i="4" s="1"/>
  <c r="LO18" i="4" s="1"/>
  <c r="LK19" i="4"/>
  <c r="LM19" i="4" s="1"/>
  <c r="LN19" i="4" s="1"/>
  <c r="LO19" i="4" s="1"/>
  <c r="LK20" i="4"/>
  <c r="LM20" i="4" s="1"/>
  <c r="LN20" i="4" s="1"/>
  <c r="LO20" i="4" s="1"/>
  <c r="LK21" i="4"/>
  <c r="LM21" i="4" s="1"/>
  <c r="LN21" i="4" s="1"/>
  <c r="LO21" i="4" s="1"/>
  <c r="LK22" i="4"/>
  <c r="LM22" i="4" s="1"/>
  <c r="LN22" i="4" s="1"/>
  <c r="LO22" i="4" s="1"/>
  <c r="LK23" i="4"/>
  <c r="LM23" i="4" s="1"/>
  <c r="LN23" i="4" s="1"/>
  <c r="LO23" i="4" s="1"/>
  <c r="LK24" i="4"/>
  <c r="LM24" i="4" s="1"/>
  <c r="LN24" i="4" s="1"/>
  <c r="LO24" i="4" s="1"/>
  <c r="LK25" i="4"/>
  <c r="LM25" i="4" s="1"/>
  <c r="LN25" i="4" s="1"/>
  <c r="LO25" i="4" s="1"/>
  <c r="LK44" i="4"/>
  <c r="LM44" i="4" s="1"/>
  <c r="LN44" i="4" s="1"/>
  <c r="LO44" i="4" s="1"/>
  <c r="LK29" i="4"/>
  <c r="LM29" i="4" s="1"/>
  <c r="LN29" i="4" s="1"/>
  <c r="LO29" i="4" s="1"/>
  <c r="LJ3" i="4"/>
  <c r="LJ4" i="4"/>
  <c r="LJ5" i="4"/>
  <c r="LJ6" i="4"/>
  <c r="LJ7" i="4"/>
  <c r="LJ8" i="4"/>
  <c r="LJ9" i="4"/>
  <c r="LJ10" i="4"/>
  <c r="LJ11" i="4"/>
  <c r="LJ12" i="4"/>
  <c r="LJ13" i="4"/>
  <c r="LJ14" i="4"/>
  <c r="LJ15" i="4"/>
  <c r="LJ16" i="4"/>
  <c r="LJ17" i="4"/>
  <c r="LJ18" i="4"/>
  <c r="LJ19" i="4"/>
  <c r="LJ20" i="4"/>
  <c r="LJ21" i="4"/>
  <c r="LJ22" i="4"/>
  <c r="LJ23" i="4"/>
  <c r="LJ24" i="4"/>
  <c r="LJ25" i="4"/>
  <c r="LJ44" i="4"/>
  <c r="LJ29" i="4"/>
  <c r="LL4" i="4" l="1"/>
  <c r="LL44" i="4"/>
  <c r="LL22" i="4"/>
  <c r="LL18" i="4"/>
  <c r="LL14" i="4"/>
  <c r="LL10" i="4"/>
  <c r="LL6" i="4"/>
  <c r="LL24" i="4"/>
  <c r="LL20" i="4"/>
  <c r="LL16" i="4"/>
  <c r="LL12" i="4"/>
  <c r="LL8" i="4"/>
  <c r="LL29" i="4"/>
  <c r="LL25" i="4"/>
  <c r="LL23" i="4"/>
  <c r="LL21" i="4"/>
  <c r="LL19" i="4"/>
  <c r="LL17" i="4"/>
  <c r="LL15" i="4"/>
  <c r="LL13" i="4"/>
  <c r="LL11" i="4"/>
  <c r="LL9" i="4"/>
  <c r="LL7" i="4"/>
  <c r="LL5" i="4"/>
  <c r="LL3" i="4"/>
  <c r="MQ4" i="4" l="1"/>
  <c r="MQ5" i="4"/>
  <c r="MQ6" i="4"/>
  <c r="MQ7" i="4"/>
  <c r="MQ8" i="4"/>
  <c r="MQ9" i="4"/>
  <c r="MQ10" i="4"/>
  <c r="MQ11" i="4"/>
  <c r="MQ12" i="4"/>
  <c r="MQ13" i="4"/>
  <c r="MQ14" i="4"/>
  <c r="MQ15" i="4"/>
  <c r="MQ16" i="4"/>
  <c r="MQ17" i="4"/>
  <c r="MQ18" i="4"/>
  <c r="MQ19" i="4"/>
  <c r="MQ20" i="4"/>
  <c r="MQ21" i="4"/>
  <c r="MQ22" i="4"/>
  <c r="MQ23" i="4"/>
  <c r="MQ24" i="4"/>
  <c r="MQ25" i="4"/>
  <c r="MQ44" i="4"/>
  <c r="MQ29" i="4"/>
  <c r="MR4" i="4"/>
  <c r="MT4" i="4" s="1"/>
  <c r="MU4" i="4" s="1"/>
  <c r="MV4" i="4" s="1"/>
  <c r="MR5" i="4"/>
  <c r="MT5" i="4" s="1"/>
  <c r="MU5" i="4" s="1"/>
  <c r="MV5" i="4" s="1"/>
  <c r="MR6" i="4"/>
  <c r="MT6" i="4" s="1"/>
  <c r="MU6" i="4" s="1"/>
  <c r="MV6" i="4" s="1"/>
  <c r="MR7" i="4"/>
  <c r="MT7" i="4" s="1"/>
  <c r="MU7" i="4" s="1"/>
  <c r="MV7" i="4" s="1"/>
  <c r="MR8" i="4"/>
  <c r="MT8" i="4" s="1"/>
  <c r="MU8" i="4" s="1"/>
  <c r="MV8" i="4" s="1"/>
  <c r="MR9" i="4"/>
  <c r="MT9" i="4" s="1"/>
  <c r="MU9" i="4" s="1"/>
  <c r="MV9" i="4" s="1"/>
  <c r="MR10" i="4"/>
  <c r="MT10" i="4" s="1"/>
  <c r="MU10" i="4" s="1"/>
  <c r="MV10" i="4" s="1"/>
  <c r="MR11" i="4"/>
  <c r="MT11" i="4" s="1"/>
  <c r="MU11" i="4" s="1"/>
  <c r="MV11" i="4" s="1"/>
  <c r="MR12" i="4"/>
  <c r="MT12" i="4" s="1"/>
  <c r="MU12" i="4" s="1"/>
  <c r="MV12" i="4" s="1"/>
  <c r="MR13" i="4"/>
  <c r="MT13" i="4" s="1"/>
  <c r="MU13" i="4" s="1"/>
  <c r="MV13" i="4" s="1"/>
  <c r="MR14" i="4"/>
  <c r="MT14" i="4" s="1"/>
  <c r="MU14" i="4" s="1"/>
  <c r="MV14" i="4" s="1"/>
  <c r="MR15" i="4"/>
  <c r="MT15" i="4" s="1"/>
  <c r="MU15" i="4" s="1"/>
  <c r="MV15" i="4" s="1"/>
  <c r="MR16" i="4"/>
  <c r="MT16" i="4" s="1"/>
  <c r="MU16" i="4" s="1"/>
  <c r="MV16" i="4" s="1"/>
  <c r="MR17" i="4"/>
  <c r="MT17" i="4" s="1"/>
  <c r="MU17" i="4" s="1"/>
  <c r="MV17" i="4" s="1"/>
  <c r="MR18" i="4"/>
  <c r="MT18" i="4" s="1"/>
  <c r="MU18" i="4" s="1"/>
  <c r="MV18" i="4" s="1"/>
  <c r="MR19" i="4"/>
  <c r="MT19" i="4" s="1"/>
  <c r="MU19" i="4" s="1"/>
  <c r="MV19" i="4" s="1"/>
  <c r="MR20" i="4"/>
  <c r="MT20" i="4" s="1"/>
  <c r="MU20" i="4" s="1"/>
  <c r="MV20" i="4" s="1"/>
  <c r="MR21" i="4"/>
  <c r="MT21" i="4" s="1"/>
  <c r="MU21" i="4" s="1"/>
  <c r="MV21" i="4" s="1"/>
  <c r="MR22" i="4"/>
  <c r="MT22" i="4" s="1"/>
  <c r="MU22" i="4" s="1"/>
  <c r="MV22" i="4" s="1"/>
  <c r="MR23" i="4"/>
  <c r="MT23" i="4" s="1"/>
  <c r="MU23" i="4" s="1"/>
  <c r="MV23" i="4" s="1"/>
  <c r="MR24" i="4"/>
  <c r="MT24" i="4" s="1"/>
  <c r="MU24" i="4" s="1"/>
  <c r="MV24" i="4" s="1"/>
  <c r="MR25" i="4"/>
  <c r="MT25" i="4" s="1"/>
  <c r="MU25" i="4" s="1"/>
  <c r="MV25" i="4" s="1"/>
  <c r="MR44" i="4"/>
  <c r="MT44" i="4" s="1"/>
  <c r="MU44" i="4" s="1"/>
  <c r="MV44" i="4" s="1"/>
  <c r="MR29" i="4"/>
  <c r="MT29" i="4" s="1"/>
  <c r="MU29" i="4" s="1"/>
  <c r="MV29" i="4" s="1"/>
  <c r="MS44" i="4" l="1"/>
  <c r="MS24" i="4"/>
  <c r="MS22" i="4"/>
  <c r="MS20" i="4"/>
  <c r="MS18" i="4"/>
  <c r="MS16" i="4"/>
  <c r="MS14" i="4"/>
  <c r="MS12" i="4"/>
  <c r="MS10" i="4"/>
  <c r="MS8" i="4"/>
  <c r="MS6" i="4"/>
  <c r="MS4" i="4"/>
  <c r="MS29" i="4"/>
  <c r="MS25" i="4"/>
  <c r="MS23" i="4"/>
  <c r="MS21" i="4"/>
  <c r="MS19" i="4"/>
  <c r="MS17" i="4"/>
  <c r="MS15" i="4"/>
  <c r="MS13" i="4"/>
  <c r="MS11" i="4"/>
  <c r="MS9" i="4"/>
  <c r="MS7" i="4"/>
  <c r="MS5" i="4"/>
  <c r="LK2" i="4" l="1"/>
  <c r="LM2" i="4" s="1"/>
  <c r="LN2" i="4" s="1"/>
  <c r="LO2" i="4" s="1"/>
  <c r="LJ2" i="4"/>
  <c r="LL2" i="4" l="1"/>
  <c r="NC2" i="5"/>
  <c r="NE2" i="5" s="1"/>
  <c r="NF2" i="5" s="1"/>
  <c r="NG2" i="5" s="1"/>
  <c r="NB2" i="5"/>
  <c r="MR2" i="5"/>
  <c r="MT2" i="5" s="1"/>
  <c r="MU2" i="5" s="1"/>
  <c r="MQ2" i="5"/>
  <c r="KZ2" i="5"/>
  <c r="KY2" i="5"/>
  <c r="LB2" i="5" l="1"/>
  <c r="LC2" i="5" s="1"/>
  <c r="MV2" i="5"/>
  <c r="ND2" i="5"/>
  <c r="MS2" i="5"/>
  <c r="LA2" i="5"/>
  <c r="MQ3" i="4"/>
  <c r="MR3" i="4"/>
  <c r="MS3" i="4" s="1"/>
  <c r="MF3" i="4"/>
  <c r="MG3" i="4"/>
  <c r="MH3" i="4" s="1"/>
  <c r="MF4" i="4"/>
  <c r="MG4" i="4"/>
  <c r="MH4" i="4" s="1"/>
  <c r="MF5" i="4"/>
  <c r="MG5" i="4"/>
  <c r="MH5" i="4" s="1"/>
  <c r="MF6" i="4"/>
  <c r="MG6" i="4"/>
  <c r="MH6" i="4" s="1"/>
  <c r="MF7" i="4"/>
  <c r="MG7" i="4"/>
  <c r="MH7" i="4" s="1"/>
  <c r="MF8" i="4"/>
  <c r="MG8" i="4"/>
  <c r="MH8" i="4" s="1"/>
  <c r="MF9" i="4"/>
  <c r="MG9" i="4"/>
  <c r="MH9" i="4" s="1"/>
  <c r="MF10" i="4"/>
  <c r="MG10" i="4"/>
  <c r="MH10" i="4" s="1"/>
  <c r="MF11" i="4"/>
  <c r="MG11" i="4"/>
  <c r="MH11" i="4" s="1"/>
  <c r="MF12" i="4"/>
  <c r="MG12" i="4"/>
  <c r="MH12" i="4" s="1"/>
  <c r="MF13" i="4"/>
  <c r="MG13" i="4"/>
  <c r="MH13" i="4" s="1"/>
  <c r="MF14" i="4"/>
  <c r="MG14" i="4"/>
  <c r="MH14" i="4" s="1"/>
  <c r="MF15" i="4"/>
  <c r="MG15" i="4"/>
  <c r="MH15" i="4" s="1"/>
  <c r="MF16" i="4"/>
  <c r="MG16" i="4"/>
  <c r="MH16" i="4" s="1"/>
  <c r="MF17" i="4"/>
  <c r="MG17" i="4"/>
  <c r="MH17" i="4" s="1"/>
  <c r="MF18" i="4"/>
  <c r="MG18" i="4"/>
  <c r="MH18" i="4" s="1"/>
  <c r="MF19" i="4"/>
  <c r="MG19" i="4"/>
  <c r="MH19" i="4" s="1"/>
  <c r="MF20" i="4"/>
  <c r="MG20" i="4"/>
  <c r="MH20" i="4" s="1"/>
  <c r="MF21" i="4"/>
  <c r="MG21" i="4"/>
  <c r="MH21" i="4" s="1"/>
  <c r="MF22" i="4"/>
  <c r="MG22" i="4"/>
  <c r="MH22" i="4" s="1"/>
  <c r="MF23" i="4"/>
  <c r="MG23" i="4"/>
  <c r="MH23" i="4" s="1"/>
  <c r="MF24" i="4"/>
  <c r="MG24" i="4"/>
  <c r="MH24" i="4" s="1"/>
  <c r="MF25" i="4"/>
  <c r="MG25" i="4"/>
  <c r="MH25" i="4" s="1"/>
  <c r="MF44" i="4"/>
  <c r="MG44" i="4"/>
  <c r="MH44" i="4" s="1"/>
  <c r="MF29" i="4"/>
  <c r="MG29" i="4"/>
  <c r="MH29" i="4" s="1"/>
  <c r="LD2" i="5" l="1"/>
  <c r="MT3" i="4"/>
  <c r="MU3" i="4" s="1"/>
  <c r="MV3" i="4" s="1"/>
  <c r="MI6" i="4"/>
  <c r="MJ6" i="4" s="1"/>
  <c r="MK6" i="4" s="1"/>
  <c r="MI9" i="4"/>
  <c r="MJ9" i="4" s="1"/>
  <c r="MK9" i="4" s="1"/>
  <c r="MI4" i="4"/>
  <c r="MJ4" i="4" s="1"/>
  <c r="MK4" i="4" s="1"/>
  <c r="MI7" i="4"/>
  <c r="MJ7" i="4" s="1"/>
  <c r="MI5" i="4"/>
  <c r="MJ5" i="4" s="1"/>
  <c r="MI3" i="4"/>
  <c r="MJ3" i="4" s="1"/>
  <c r="MI44" i="4"/>
  <c r="MJ44" i="4" s="1"/>
  <c r="MI24" i="4"/>
  <c r="MJ24" i="4" s="1"/>
  <c r="MI23" i="4"/>
  <c r="MJ23" i="4" s="1"/>
  <c r="MI21" i="4"/>
  <c r="MJ21" i="4" s="1"/>
  <c r="MI19" i="4"/>
  <c r="MJ19" i="4" s="1"/>
  <c r="MI17" i="4"/>
  <c r="MJ17" i="4" s="1"/>
  <c r="MI15" i="4"/>
  <c r="MJ15" i="4" s="1"/>
  <c r="MI13" i="4"/>
  <c r="MJ13" i="4" s="1"/>
  <c r="MI11" i="4"/>
  <c r="MJ11" i="4" s="1"/>
  <c r="MI10" i="4"/>
  <c r="MJ10" i="4" s="1"/>
  <c r="MI8" i="4"/>
  <c r="MJ8" i="4" s="1"/>
  <c r="MI29" i="4"/>
  <c r="MJ29" i="4" s="1"/>
  <c r="MK29" i="4" s="1"/>
  <c r="MI25" i="4"/>
  <c r="MJ25" i="4" s="1"/>
  <c r="MI22" i="4"/>
  <c r="MJ22" i="4" s="1"/>
  <c r="MI20" i="4"/>
  <c r="MJ20" i="4" s="1"/>
  <c r="MI18" i="4"/>
  <c r="MJ18" i="4" s="1"/>
  <c r="MI16" i="4"/>
  <c r="MJ16" i="4" s="1"/>
  <c r="MI14" i="4"/>
  <c r="MJ14" i="4" s="1"/>
  <c r="MI12" i="4"/>
  <c r="MJ12" i="4" s="1"/>
  <c r="LV3" i="5"/>
  <c r="LX3" i="5" s="1"/>
  <c r="LY3" i="5" s="1"/>
  <c r="LV4" i="5"/>
  <c r="LX4" i="5" s="1"/>
  <c r="LY4" i="5" s="1"/>
  <c r="LV5" i="5"/>
  <c r="LX5" i="5" s="1"/>
  <c r="LY5" i="5" s="1"/>
  <c r="LV6" i="5"/>
  <c r="LX6" i="5" s="1"/>
  <c r="LY6" i="5" s="1"/>
  <c r="LV7" i="5"/>
  <c r="LX7" i="5" s="1"/>
  <c r="LY7" i="5" s="1"/>
  <c r="LV8" i="5"/>
  <c r="LX8" i="5" s="1"/>
  <c r="LY8" i="5" s="1"/>
  <c r="LV9" i="5"/>
  <c r="LX9" i="5" s="1"/>
  <c r="LY9" i="5" s="1"/>
  <c r="LV42" i="5"/>
  <c r="LX42" i="5" s="1"/>
  <c r="LY42" i="5" s="1"/>
  <c r="LV41" i="5"/>
  <c r="LX41" i="5" s="1"/>
  <c r="LY41" i="5" s="1"/>
  <c r="LV10" i="5"/>
  <c r="LX10" i="5" s="1"/>
  <c r="LY10" i="5" s="1"/>
  <c r="LV11" i="5"/>
  <c r="LX11" i="5" s="1"/>
  <c r="LY11" i="5" s="1"/>
  <c r="LV16" i="5"/>
  <c r="LX16" i="5" s="1"/>
  <c r="LY16" i="5" s="1"/>
  <c r="LU3" i="5"/>
  <c r="LU4" i="5"/>
  <c r="LU5" i="5"/>
  <c r="LU6" i="5"/>
  <c r="LU7" i="5"/>
  <c r="LU8" i="5"/>
  <c r="LU9" i="5"/>
  <c r="LU42" i="5"/>
  <c r="LU41" i="5"/>
  <c r="LU10" i="5"/>
  <c r="LU11" i="5"/>
  <c r="LU16" i="5"/>
  <c r="LU2" i="5"/>
  <c r="LV2" i="5"/>
  <c r="LW2" i="5" s="1"/>
  <c r="LV3" i="2"/>
  <c r="LX3" i="2" s="1"/>
  <c r="LY3" i="2" s="1"/>
  <c r="LV4" i="2"/>
  <c r="LX4" i="2" s="1"/>
  <c r="LY4" i="2" s="1"/>
  <c r="LV5" i="2"/>
  <c r="LX5" i="2" s="1"/>
  <c r="LY5" i="2" s="1"/>
  <c r="LV6" i="2"/>
  <c r="LX6" i="2" s="1"/>
  <c r="LY6" i="2" s="1"/>
  <c r="LV7" i="2"/>
  <c r="LX7" i="2" s="1"/>
  <c r="LY7" i="2" s="1"/>
  <c r="LV8" i="2"/>
  <c r="LX8" i="2" s="1"/>
  <c r="LY8" i="2" s="1"/>
  <c r="LV9" i="2"/>
  <c r="LX9" i="2" s="1"/>
  <c r="LY9" i="2" s="1"/>
  <c r="LV10" i="2"/>
  <c r="LX10" i="2" s="1"/>
  <c r="LY10" i="2" s="1"/>
  <c r="LV11" i="2"/>
  <c r="LX11" i="2" s="1"/>
  <c r="LY11" i="2" s="1"/>
  <c r="LV12" i="2"/>
  <c r="LX12" i="2" s="1"/>
  <c r="LY12" i="2" s="1"/>
  <c r="LV13" i="2"/>
  <c r="LX13" i="2" s="1"/>
  <c r="LY13" i="2" s="1"/>
  <c r="LV14" i="2"/>
  <c r="LX14" i="2" s="1"/>
  <c r="LY14" i="2" s="1"/>
  <c r="LV15" i="2"/>
  <c r="LX15" i="2" s="1"/>
  <c r="LY15" i="2" s="1"/>
  <c r="LV16" i="2"/>
  <c r="LX16" i="2" s="1"/>
  <c r="LY16" i="2" s="1"/>
  <c r="LV17" i="2"/>
  <c r="LX17" i="2" s="1"/>
  <c r="LY17" i="2" s="1"/>
  <c r="LV18" i="2"/>
  <c r="LX18" i="2" s="1"/>
  <c r="LY18" i="2" s="1"/>
  <c r="LV19" i="2"/>
  <c r="LX19" i="2" s="1"/>
  <c r="LY19" i="2" s="1"/>
  <c r="LV20" i="2"/>
  <c r="LX20" i="2" s="1"/>
  <c r="LY20" i="2" s="1"/>
  <c r="LV21" i="2"/>
  <c r="LX21" i="2" s="1"/>
  <c r="LY21" i="2" s="1"/>
  <c r="LV22" i="2"/>
  <c r="LX22" i="2" s="1"/>
  <c r="LY22" i="2" s="1"/>
  <c r="LV23" i="2"/>
  <c r="LX23" i="2" s="1"/>
  <c r="LY23" i="2" s="1"/>
  <c r="LV24" i="2"/>
  <c r="LX24" i="2" s="1"/>
  <c r="LY24" i="2" s="1"/>
  <c r="LV25" i="2"/>
  <c r="LX25" i="2" s="1"/>
  <c r="LY25" i="2" s="1"/>
  <c r="LV26" i="2"/>
  <c r="LX26" i="2" s="1"/>
  <c r="LY26" i="2" s="1"/>
  <c r="LV27" i="2"/>
  <c r="LX27" i="2" s="1"/>
  <c r="LY27" i="2" s="1"/>
  <c r="LV28" i="2"/>
  <c r="LX28" i="2" s="1"/>
  <c r="LY28" i="2" s="1"/>
  <c r="LV29" i="2"/>
  <c r="LX29" i="2" s="1"/>
  <c r="LY29" i="2" s="1"/>
  <c r="LV30" i="2"/>
  <c r="LX30" i="2" s="1"/>
  <c r="LY30" i="2" s="1"/>
  <c r="LU3" i="2"/>
  <c r="LU4" i="2"/>
  <c r="LU5" i="2"/>
  <c r="LU6" i="2"/>
  <c r="LU7" i="2"/>
  <c r="LU8" i="2"/>
  <c r="LU9" i="2"/>
  <c r="LU10" i="2"/>
  <c r="LU11" i="2"/>
  <c r="LU12" i="2"/>
  <c r="LU13" i="2"/>
  <c r="LU14" i="2"/>
  <c r="LU15" i="2"/>
  <c r="LU16" i="2"/>
  <c r="LU17" i="2"/>
  <c r="LU18" i="2"/>
  <c r="LU19" i="2"/>
  <c r="LU20" i="2"/>
  <c r="LU21" i="2"/>
  <c r="LU22" i="2"/>
  <c r="LU23" i="2"/>
  <c r="LU24" i="2"/>
  <c r="LU25" i="2"/>
  <c r="LU26" i="2"/>
  <c r="LU27" i="2"/>
  <c r="LU28" i="2"/>
  <c r="LU29" i="2"/>
  <c r="LU30" i="2"/>
  <c r="LU2" i="2"/>
  <c r="LZ30" i="2" l="1"/>
  <c r="LZ28" i="2"/>
  <c r="LZ26" i="2"/>
  <c r="LZ24" i="2"/>
  <c r="LZ22" i="2"/>
  <c r="LZ20" i="2"/>
  <c r="LZ18" i="2"/>
  <c r="LZ16" i="2"/>
  <c r="LZ14" i="2"/>
  <c r="LZ12" i="2"/>
  <c r="LZ10" i="2"/>
  <c r="LZ8" i="2"/>
  <c r="LZ6" i="2"/>
  <c r="LZ4" i="2"/>
  <c r="LZ29" i="2"/>
  <c r="LZ27" i="2"/>
  <c r="LZ25" i="2"/>
  <c r="LZ23" i="2"/>
  <c r="LZ21" i="2"/>
  <c r="LZ19" i="2"/>
  <c r="LZ17" i="2"/>
  <c r="LZ15" i="2"/>
  <c r="LZ13" i="2"/>
  <c r="LZ11" i="2"/>
  <c r="LZ9" i="2"/>
  <c r="LZ7" i="2"/>
  <c r="LZ5" i="2"/>
  <c r="LZ3" i="2"/>
  <c r="LZ16" i="5"/>
  <c r="LZ10" i="5"/>
  <c r="LZ42" i="5"/>
  <c r="LZ8" i="5"/>
  <c r="LZ6" i="5"/>
  <c r="LZ4" i="5"/>
  <c r="LZ11" i="5"/>
  <c r="LZ41" i="5"/>
  <c r="LZ9" i="5"/>
  <c r="LZ7" i="5"/>
  <c r="LZ5" i="5"/>
  <c r="LZ3" i="5"/>
  <c r="MK12" i="4"/>
  <c r="MK16" i="4"/>
  <c r="MK20" i="4"/>
  <c r="MK25" i="4"/>
  <c r="MK8" i="4"/>
  <c r="MK11" i="4"/>
  <c r="MK15" i="4"/>
  <c r="MK19" i="4"/>
  <c r="MK23" i="4"/>
  <c r="MK44" i="4"/>
  <c r="MK5" i="4"/>
  <c r="MK14" i="4"/>
  <c r="MK18" i="4"/>
  <c r="MK22" i="4"/>
  <c r="MK10" i="4"/>
  <c r="MK13" i="4"/>
  <c r="MK17" i="4"/>
  <c r="MK21" i="4"/>
  <c r="MK24" i="4"/>
  <c r="MK3" i="4"/>
  <c r="MK7" i="4"/>
  <c r="LW11" i="5"/>
  <c r="LW41" i="5"/>
  <c r="LW9" i="5"/>
  <c r="LW7" i="5"/>
  <c r="LW5" i="5"/>
  <c r="LW3" i="5"/>
  <c r="LW16" i="5"/>
  <c r="LW10" i="5"/>
  <c r="LW42" i="5"/>
  <c r="LW8" i="5"/>
  <c r="LW6" i="5"/>
  <c r="LW4" i="5"/>
  <c r="LX2" i="5"/>
  <c r="LY2" i="5" s="1"/>
  <c r="LW29" i="2"/>
  <c r="LW27" i="2"/>
  <c r="LW25" i="2"/>
  <c r="LW23" i="2"/>
  <c r="LW21" i="2"/>
  <c r="LW19" i="2"/>
  <c r="LW17" i="2"/>
  <c r="LW15" i="2"/>
  <c r="LW13" i="2"/>
  <c r="LW11" i="2"/>
  <c r="LW9" i="2"/>
  <c r="LW7" i="2"/>
  <c r="LW5" i="2"/>
  <c r="LW3" i="2"/>
  <c r="LW30" i="2"/>
  <c r="LW28" i="2"/>
  <c r="LW26" i="2"/>
  <c r="LW24" i="2"/>
  <c r="LW22" i="2"/>
  <c r="LW20" i="2"/>
  <c r="LW18" i="2"/>
  <c r="LW16" i="2"/>
  <c r="LW14" i="2"/>
  <c r="LW12" i="2"/>
  <c r="LW10" i="2"/>
  <c r="LW8" i="2"/>
  <c r="LW6" i="2"/>
  <c r="LW4" i="2"/>
  <c r="LZ2" i="5" l="1"/>
  <c r="LK3" i="5"/>
  <c r="LK4" i="5"/>
  <c r="LK5" i="5"/>
  <c r="LK6" i="5"/>
  <c r="LK7" i="5"/>
  <c r="LK8" i="5"/>
  <c r="LM8" i="5" s="1"/>
  <c r="LN8" i="5" s="1"/>
  <c r="LK9" i="5"/>
  <c r="LM9" i="5" s="1"/>
  <c r="LN9" i="5" s="1"/>
  <c r="LK42" i="5"/>
  <c r="LM42" i="5" s="1"/>
  <c r="LN42" i="5" s="1"/>
  <c r="LK41" i="5"/>
  <c r="LM41" i="5" s="1"/>
  <c r="LN41" i="5" s="1"/>
  <c r="LK10" i="5"/>
  <c r="LK11" i="5"/>
  <c r="LM11" i="5" s="1"/>
  <c r="LN11" i="5" s="1"/>
  <c r="LK16" i="5"/>
  <c r="LM16" i="5" s="1"/>
  <c r="LN16" i="5" s="1"/>
  <c r="LK2" i="5"/>
  <c r="LJ3" i="5"/>
  <c r="LJ4" i="5"/>
  <c r="LJ5" i="5"/>
  <c r="LJ6" i="5"/>
  <c r="LJ7" i="5"/>
  <c r="LJ8" i="5"/>
  <c r="LJ9" i="5"/>
  <c r="LJ42" i="5"/>
  <c r="LJ41" i="5"/>
  <c r="LJ10" i="5"/>
  <c r="LJ11" i="5"/>
  <c r="LJ16" i="5"/>
  <c r="LJ2" i="5"/>
  <c r="LL2" i="5"/>
  <c r="LK3" i="2"/>
  <c r="LK4" i="2"/>
  <c r="LK5" i="2"/>
  <c r="LK6" i="2"/>
  <c r="LK7" i="2"/>
  <c r="LK8" i="2"/>
  <c r="LK9" i="2"/>
  <c r="LK10" i="2"/>
  <c r="LK11" i="2"/>
  <c r="LK12" i="2"/>
  <c r="LK13" i="2"/>
  <c r="LK14" i="2"/>
  <c r="LK15" i="2"/>
  <c r="LK16" i="2"/>
  <c r="LK17" i="2"/>
  <c r="LK18" i="2"/>
  <c r="LK19" i="2"/>
  <c r="LK20" i="2"/>
  <c r="LK21" i="2"/>
  <c r="LK22" i="2"/>
  <c r="LK23" i="2"/>
  <c r="LK24" i="2"/>
  <c r="LK25" i="2"/>
  <c r="LK26" i="2"/>
  <c r="LK27" i="2"/>
  <c r="LK28" i="2"/>
  <c r="LK29" i="2"/>
  <c r="LK30" i="2"/>
  <c r="LJ3" i="2"/>
  <c r="LJ4" i="2"/>
  <c r="LJ5" i="2"/>
  <c r="LJ6" i="2"/>
  <c r="LJ7" i="2"/>
  <c r="LJ8" i="2"/>
  <c r="LJ9" i="2"/>
  <c r="LJ10" i="2"/>
  <c r="LJ11" i="2"/>
  <c r="LJ12" i="2"/>
  <c r="LJ13" i="2"/>
  <c r="LJ14" i="2"/>
  <c r="LJ15" i="2"/>
  <c r="LJ16" i="2"/>
  <c r="LJ17" i="2"/>
  <c r="LJ18" i="2"/>
  <c r="LJ19" i="2"/>
  <c r="LJ20" i="2"/>
  <c r="LJ21" i="2"/>
  <c r="LJ22" i="2"/>
  <c r="LJ23" i="2"/>
  <c r="LJ24" i="2"/>
  <c r="LJ25" i="2"/>
  <c r="LJ26" i="2"/>
  <c r="LJ27" i="2"/>
  <c r="LJ28" i="2"/>
  <c r="LJ29" i="2"/>
  <c r="LJ30" i="2"/>
  <c r="LJ2" i="2"/>
  <c r="CL11" i="5"/>
  <c r="CL16" i="5"/>
  <c r="FV16" i="5"/>
  <c r="FO16" i="5"/>
  <c r="KG16" i="5"/>
  <c r="CH16" i="5"/>
  <c r="CA16" i="5"/>
  <c r="CB16" i="5" s="1"/>
  <c r="BZ16" i="5"/>
  <c r="BP16" i="5"/>
  <c r="BQ16" i="5" s="1"/>
  <c r="BO16" i="5"/>
  <c r="BE16" i="5"/>
  <c r="BF16" i="5" s="1"/>
  <c r="BD16" i="5"/>
  <c r="AT16" i="5"/>
  <c r="AU16" i="5" s="1"/>
  <c r="AS16" i="5"/>
  <c r="X16" i="5"/>
  <c r="Y16" i="5" s="1"/>
  <c r="W16" i="5"/>
  <c r="L16" i="5"/>
  <c r="M16" i="5" s="1"/>
  <c r="K16" i="5"/>
  <c r="LM10" i="5" l="1"/>
  <c r="LN10" i="5" s="1"/>
  <c r="LO10" i="5" s="1"/>
  <c r="LM6" i="5"/>
  <c r="LN6" i="5" s="1"/>
  <c r="LM4" i="5"/>
  <c r="LN4" i="5" s="1"/>
  <c r="LO4" i="5" s="1"/>
  <c r="LM7" i="5"/>
  <c r="LN7" i="5" s="1"/>
  <c r="LM5" i="5"/>
  <c r="LN5" i="5" s="1"/>
  <c r="LO5" i="5" s="1"/>
  <c r="LM3" i="5"/>
  <c r="LN3" i="5" s="1"/>
  <c r="LM29" i="2"/>
  <c r="LN29" i="2" s="1"/>
  <c r="LO29" i="2" s="1"/>
  <c r="LM27" i="2"/>
  <c r="LN27" i="2" s="1"/>
  <c r="LM25" i="2"/>
  <c r="LN25" i="2" s="1"/>
  <c r="LO25" i="2" s="1"/>
  <c r="LM23" i="2"/>
  <c r="LN23" i="2" s="1"/>
  <c r="LM21" i="2"/>
  <c r="LN21" i="2" s="1"/>
  <c r="LO21" i="2" s="1"/>
  <c r="LM19" i="2"/>
  <c r="LN19" i="2" s="1"/>
  <c r="LM17" i="2"/>
  <c r="LN17" i="2" s="1"/>
  <c r="LO17" i="2" s="1"/>
  <c r="LM15" i="2"/>
  <c r="LN15" i="2" s="1"/>
  <c r="LM13" i="2"/>
  <c r="LN13" i="2" s="1"/>
  <c r="LO13" i="2" s="1"/>
  <c r="LM11" i="2"/>
  <c r="LN11" i="2" s="1"/>
  <c r="LM9" i="2"/>
  <c r="LN9" i="2" s="1"/>
  <c r="LM7" i="2"/>
  <c r="LN7" i="2" s="1"/>
  <c r="LM5" i="2"/>
  <c r="LN5" i="2" s="1"/>
  <c r="LM3" i="2"/>
  <c r="LN3" i="2" s="1"/>
  <c r="LM30" i="2"/>
  <c r="LN30" i="2" s="1"/>
  <c r="LM28" i="2"/>
  <c r="LN28" i="2" s="1"/>
  <c r="LM26" i="2"/>
  <c r="LN26" i="2" s="1"/>
  <c r="LM24" i="2"/>
  <c r="LN24" i="2" s="1"/>
  <c r="LM22" i="2"/>
  <c r="LN22" i="2" s="1"/>
  <c r="LM20" i="2"/>
  <c r="LN20" i="2" s="1"/>
  <c r="LM18" i="2"/>
  <c r="LN18" i="2" s="1"/>
  <c r="LM16" i="2"/>
  <c r="LN16" i="2" s="1"/>
  <c r="LM14" i="2"/>
  <c r="LN14" i="2" s="1"/>
  <c r="LM12" i="2"/>
  <c r="LN12" i="2" s="1"/>
  <c r="LM10" i="2"/>
  <c r="LN10" i="2" s="1"/>
  <c r="LM8" i="2"/>
  <c r="LN8" i="2" s="1"/>
  <c r="LM6" i="2"/>
  <c r="LN6" i="2" s="1"/>
  <c r="LM4" i="2"/>
  <c r="LN4" i="2" s="1"/>
  <c r="FS16" i="5"/>
  <c r="LO27" i="2"/>
  <c r="LO23" i="2"/>
  <c r="LO19" i="2"/>
  <c r="LO15" i="2"/>
  <c r="LO11" i="2"/>
  <c r="LO7" i="2"/>
  <c r="LO3" i="2"/>
  <c r="LO28" i="2"/>
  <c r="LO24" i="2"/>
  <c r="LO20" i="2"/>
  <c r="LO16" i="2"/>
  <c r="LO12" i="2"/>
  <c r="LO8" i="2"/>
  <c r="LO4" i="2"/>
  <c r="LO16" i="5"/>
  <c r="LO42" i="5"/>
  <c r="LO8" i="5"/>
  <c r="LO6" i="5"/>
  <c r="N16" i="5"/>
  <c r="LO11" i="5"/>
  <c r="LO41" i="5"/>
  <c r="LO9" i="5"/>
  <c r="LO7" i="5"/>
  <c r="LO3" i="5"/>
  <c r="LL11" i="5"/>
  <c r="LL41" i="5"/>
  <c r="LL9" i="5"/>
  <c r="LL7" i="5"/>
  <c r="LL5" i="5"/>
  <c r="LL3" i="5"/>
  <c r="LL16" i="5"/>
  <c r="LL10" i="5"/>
  <c r="LL42" i="5"/>
  <c r="LL8" i="5"/>
  <c r="LL6" i="5"/>
  <c r="LL4" i="5"/>
  <c r="LM2" i="5"/>
  <c r="LN2" i="5" s="1"/>
  <c r="LL29" i="2"/>
  <c r="LL27" i="2"/>
  <c r="LL25" i="2"/>
  <c r="LL23" i="2"/>
  <c r="LL21" i="2"/>
  <c r="LL19" i="2"/>
  <c r="LL17" i="2"/>
  <c r="LL15" i="2"/>
  <c r="LL13" i="2"/>
  <c r="LL11" i="2"/>
  <c r="LL9" i="2"/>
  <c r="LL7" i="2"/>
  <c r="LL5" i="2"/>
  <c r="LL3" i="2"/>
  <c r="LL30" i="2"/>
  <c r="LL28" i="2"/>
  <c r="LL26" i="2"/>
  <c r="LL24" i="2"/>
  <c r="LL22" i="2"/>
  <c r="LL20" i="2"/>
  <c r="LL18" i="2"/>
  <c r="LL16" i="2"/>
  <c r="LL14" i="2"/>
  <c r="LL12" i="2"/>
  <c r="LL10" i="2"/>
  <c r="LL8" i="2"/>
  <c r="LL6" i="2"/>
  <c r="LL4" i="2"/>
  <c r="CC16" i="5"/>
  <c r="CD16" i="5" s="1"/>
  <c r="BR16" i="5"/>
  <c r="BS16" i="5" s="1"/>
  <c r="BG16" i="5"/>
  <c r="BH16" i="5" s="1"/>
  <c r="AV16" i="5"/>
  <c r="AW16" i="5" s="1"/>
  <c r="Z16" i="5"/>
  <c r="AA16" i="5" s="1"/>
  <c r="LO18" i="2" l="1"/>
  <c r="LO5" i="2"/>
  <c r="LO10" i="2"/>
  <c r="LO26" i="2"/>
  <c r="LO6" i="2"/>
  <c r="LO14" i="2"/>
  <c r="LO22" i="2"/>
  <c r="LO30" i="2"/>
  <c r="LO9" i="2"/>
  <c r="AX16" i="5"/>
  <c r="BT16" i="5"/>
  <c r="LO2" i="5"/>
  <c r="BI16" i="5"/>
  <c r="CE16" i="5"/>
  <c r="AB16" i="5"/>
  <c r="MG3" i="2"/>
  <c r="MG4" i="2"/>
  <c r="MG5" i="2"/>
  <c r="MG6" i="2"/>
  <c r="MG7" i="2"/>
  <c r="MG8" i="2"/>
  <c r="MG9" i="2"/>
  <c r="MG10" i="2"/>
  <c r="MG11" i="2"/>
  <c r="MG12" i="2"/>
  <c r="MG13" i="2"/>
  <c r="MG14" i="2"/>
  <c r="MG15" i="2"/>
  <c r="MG16" i="2"/>
  <c r="MG17" i="2"/>
  <c r="MG18" i="2"/>
  <c r="MG19" i="2"/>
  <c r="MG20" i="2"/>
  <c r="MG21" i="2"/>
  <c r="MG22" i="2"/>
  <c r="MG23" i="2"/>
  <c r="MG24" i="2"/>
  <c r="MG25" i="2"/>
  <c r="MG26" i="2"/>
  <c r="MG27" i="2"/>
  <c r="MG28" i="2"/>
  <c r="MG29" i="2"/>
  <c r="MG30" i="2"/>
  <c r="MF3" i="2"/>
  <c r="MF4" i="2"/>
  <c r="MF5" i="2"/>
  <c r="MF6" i="2"/>
  <c r="MF7" i="2"/>
  <c r="MF8" i="2"/>
  <c r="MF9" i="2"/>
  <c r="MF10" i="2"/>
  <c r="MF11" i="2"/>
  <c r="MF12" i="2"/>
  <c r="MF13" i="2"/>
  <c r="MF14" i="2"/>
  <c r="MF15" i="2"/>
  <c r="MF16" i="2"/>
  <c r="MF17" i="2"/>
  <c r="MF18" i="2"/>
  <c r="MF19" i="2"/>
  <c r="MF20" i="2"/>
  <c r="MF21" i="2"/>
  <c r="MF22" i="2"/>
  <c r="MF23" i="2"/>
  <c r="MF24" i="2"/>
  <c r="MF25" i="2"/>
  <c r="MF26" i="2"/>
  <c r="MF27" i="2"/>
  <c r="MF28" i="2"/>
  <c r="MF29" i="2"/>
  <c r="MF30" i="2"/>
  <c r="MF2" i="2"/>
  <c r="MK16" i="5"/>
  <c r="MG3" i="5"/>
  <c r="MG4" i="5"/>
  <c r="MG20" i="5"/>
  <c r="MI20" i="5" s="1"/>
  <c r="MJ20" i="5" s="1"/>
  <c r="MK20" i="5" s="1"/>
  <c r="MG5" i="5"/>
  <c r="MG6" i="5"/>
  <c r="MG7" i="5"/>
  <c r="MG8" i="5"/>
  <c r="MI8" i="5" s="1"/>
  <c r="MJ8" i="5" s="1"/>
  <c r="NK8" i="5" s="1"/>
  <c r="MG9" i="5"/>
  <c r="MH9" i="5" s="1"/>
  <c r="MG42" i="5"/>
  <c r="MI42" i="5" s="1"/>
  <c r="MJ42" i="5" s="1"/>
  <c r="NK42" i="5" s="1"/>
  <c r="MG41" i="5"/>
  <c r="MH41" i="5" s="1"/>
  <c r="MG10" i="5"/>
  <c r="MG11" i="5"/>
  <c r="MH11" i="5" s="1"/>
  <c r="MG16" i="5"/>
  <c r="MI16" i="5" s="1"/>
  <c r="MG2" i="5"/>
  <c r="MF3" i="5"/>
  <c r="MF4" i="5"/>
  <c r="MF20" i="5"/>
  <c r="MF5" i="5"/>
  <c r="MF6" i="5"/>
  <c r="MF7" i="5"/>
  <c r="MF8" i="5"/>
  <c r="MF9" i="5"/>
  <c r="MF42" i="5"/>
  <c r="MF41" i="5"/>
  <c r="MF10" i="5"/>
  <c r="MF11" i="5"/>
  <c r="MF16" i="5"/>
  <c r="MF2" i="5"/>
  <c r="JY2" i="5"/>
  <c r="HL30" i="2"/>
  <c r="HM30" i="2" s="1"/>
  <c r="HK30" i="2"/>
  <c r="GP30" i="2"/>
  <c r="GQ30" i="2" s="1"/>
  <c r="GO30" i="2"/>
  <c r="GE30" i="2"/>
  <c r="GF30" i="2" s="1"/>
  <c r="GD30" i="2"/>
  <c r="MH7" i="5" l="1"/>
  <c r="MH5" i="5"/>
  <c r="MH4" i="5"/>
  <c r="MH2" i="5"/>
  <c r="MI10" i="5"/>
  <c r="MJ10" i="5" s="1"/>
  <c r="MK10" i="5" s="1"/>
  <c r="MI6" i="5"/>
  <c r="MJ6" i="5" s="1"/>
  <c r="MK6" i="5" s="1"/>
  <c r="MI3" i="5"/>
  <c r="MJ3" i="5" s="1"/>
  <c r="MK3" i="5" s="1"/>
  <c r="MI29" i="2"/>
  <c r="MJ29" i="2" s="1"/>
  <c r="MI27" i="2"/>
  <c r="MJ27" i="2" s="1"/>
  <c r="MI25" i="2"/>
  <c r="MJ25" i="2" s="1"/>
  <c r="MI23" i="2"/>
  <c r="MJ23" i="2" s="1"/>
  <c r="MI21" i="2"/>
  <c r="MJ21" i="2" s="1"/>
  <c r="MI19" i="2"/>
  <c r="MJ19" i="2" s="1"/>
  <c r="MI17" i="2"/>
  <c r="MJ17" i="2" s="1"/>
  <c r="MI15" i="2"/>
  <c r="MJ15" i="2" s="1"/>
  <c r="MI13" i="2"/>
  <c r="MJ13" i="2" s="1"/>
  <c r="MI11" i="2"/>
  <c r="MJ11" i="2" s="1"/>
  <c r="MI9" i="2"/>
  <c r="MJ9" i="2" s="1"/>
  <c r="MI7" i="2"/>
  <c r="MJ7" i="2" s="1"/>
  <c r="MI5" i="2"/>
  <c r="MJ5" i="2" s="1"/>
  <c r="MI3" i="2"/>
  <c r="MJ3" i="2" s="1"/>
  <c r="MI30" i="2"/>
  <c r="MJ30" i="2" s="1"/>
  <c r="MI28" i="2"/>
  <c r="MJ28" i="2" s="1"/>
  <c r="MI26" i="2"/>
  <c r="MJ26" i="2" s="1"/>
  <c r="MI24" i="2"/>
  <c r="MJ24" i="2" s="1"/>
  <c r="MI22" i="2"/>
  <c r="MJ22" i="2" s="1"/>
  <c r="MI20" i="2"/>
  <c r="MJ20" i="2" s="1"/>
  <c r="MI18" i="2"/>
  <c r="MJ18" i="2" s="1"/>
  <c r="MI16" i="2"/>
  <c r="MJ16" i="2" s="1"/>
  <c r="MI14" i="2"/>
  <c r="MJ14" i="2" s="1"/>
  <c r="MI12" i="2"/>
  <c r="MJ12" i="2" s="1"/>
  <c r="MI10" i="2"/>
  <c r="MJ10" i="2" s="1"/>
  <c r="MI8" i="2"/>
  <c r="MJ8" i="2" s="1"/>
  <c r="MI6" i="2"/>
  <c r="MJ6" i="2" s="1"/>
  <c r="MI4" i="2"/>
  <c r="MJ4" i="2" s="1"/>
  <c r="NL42" i="5"/>
  <c r="NL8" i="5"/>
  <c r="MK29" i="2"/>
  <c r="MK42" i="5"/>
  <c r="MK8" i="5"/>
  <c r="MH29" i="2"/>
  <c r="MH27" i="2"/>
  <c r="MH25" i="2"/>
  <c r="MH23" i="2"/>
  <c r="MH21" i="2"/>
  <c r="MH19" i="2"/>
  <c r="MH17" i="2"/>
  <c r="MH15" i="2"/>
  <c r="MH13" i="2"/>
  <c r="MH11" i="2"/>
  <c r="MH9" i="2"/>
  <c r="MH7" i="2"/>
  <c r="MH5" i="2"/>
  <c r="MH3" i="2"/>
  <c r="MH30" i="2"/>
  <c r="MH28" i="2"/>
  <c r="MH26" i="2"/>
  <c r="MH24" i="2"/>
  <c r="MH22" i="2"/>
  <c r="MH20" i="2"/>
  <c r="MH18" i="2"/>
  <c r="MH16" i="2"/>
  <c r="MH14" i="2"/>
  <c r="MH12" i="2"/>
  <c r="MH10" i="2"/>
  <c r="MH8" i="2"/>
  <c r="MH6" i="2"/>
  <c r="MH4" i="2"/>
  <c r="MH10" i="5"/>
  <c r="MH8" i="5"/>
  <c r="MH20" i="5"/>
  <c r="MH16" i="5"/>
  <c r="MH42" i="5"/>
  <c r="MH6" i="5"/>
  <c r="MH3" i="5"/>
  <c r="MI11" i="5"/>
  <c r="MJ11" i="5" s="1"/>
  <c r="NK11" i="5" s="1"/>
  <c r="MI41" i="5"/>
  <c r="MJ41" i="5" s="1"/>
  <c r="NK41" i="5" s="1"/>
  <c r="MI9" i="5"/>
  <c r="MJ9" i="5" s="1"/>
  <c r="NK9" i="5" s="1"/>
  <c r="MI7" i="5"/>
  <c r="MJ7" i="5" s="1"/>
  <c r="MI5" i="5"/>
  <c r="MJ5" i="5" s="1"/>
  <c r="MI4" i="5"/>
  <c r="MJ4" i="5" s="1"/>
  <c r="MI2" i="5"/>
  <c r="MJ2" i="5" s="1"/>
  <c r="HN30" i="2"/>
  <c r="HO30" i="2" s="1"/>
  <c r="GR30" i="2"/>
  <c r="GS30" i="2" s="1"/>
  <c r="GG30" i="2"/>
  <c r="GH30" i="2" s="1"/>
  <c r="NK4" i="5" l="1"/>
  <c r="NK7" i="5"/>
  <c r="NK2" i="5"/>
  <c r="NL2" i="5" s="1"/>
  <c r="NK5" i="5"/>
  <c r="NL5" i="5" s="1"/>
  <c r="NK3" i="5"/>
  <c r="NK6" i="5"/>
  <c r="NK10" i="5"/>
  <c r="MK26" i="2"/>
  <c r="MK13" i="2"/>
  <c r="MK5" i="2"/>
  <c r="MK21" i="2"/>
  <c r="MK30" i="2"/>
  <c r="MK9" i="2"/>
  <c r="MK17" i="2"/>
  <c r="MK25" i="2"/>
  <c r="MK28" i="2"/>
  <c r="MK3" i="2"/>
  <c r="MK7" i="2"/>
  <c r="MK11" i="2"/>
  <c r="MK15" i="2"/>
  <c r="MK19" i="2"/>
  <c r="MK23" i="2"/>
  <c r="MK27" i="2"/>
  <c r="MK10" i="2"/>
  <c r="MK18" i="2"/>
  <c r="MK6" i="2"/>
  <c r="MK14" i="2"/>
  <c r="MK22" i="2"/>
  <c r="MK4" i="2"/>
  <c r="MK8" i="2"/>
  <c r="MK12" i="2"/>
  <c r="MK16" i="2"/>
  <c r="MK20" i="2"/>
  <c r="MK24" i="2"/>
  <c r="NK4" i="2"/>
  <c r="NK6" i="2"/>
  <c r="NK8" i="2"/>
  <c r="NK10" i="2"/>
  <c r="NK12" i="2"/>
  <c r="NK14" i="2"/>
  <c r="NK16" i="2"/>
  <c r="NK18" i="2"/>
  <c r="NK20" i="2"/>
  <c r="NK22" i="2"/>
  <c r="NK24" i="2"/>
  <c r="NK26" i="2"/>
  <c r="NK28" i="2"/>
  <c r="NK30" i="2"/>
  <c r="NK3" i="2"/>
  <c r="NK5" i="2"/>
  <c r="NK7" i="2"/>
  <c r="NK9" i="2"/>
  <c r="NK11" i="2"/>
  <c r="NK13" i="2"/>
  <c r="NK15" i="2"/>
  <c r="NK17" i="2"/>
  <c r="NK19" i="2"/>
  <c r="NK21" i="2"/>
  <c r="NK23" i="2"/>
  <c r="NK25" i="2"/>
  <c r="NK27" i="2"/>
  <c r="NK29" i="2"/>
  <c r="NL4" i="5"/>
  <c r="NL7" i="5"/>
  <c r="NL9" i="5"/>
  <c r="NL11" i="5"/>
  <c r="NL41" i="5"/>
  <c r="GI30" i="2"/>
  <c r="GT30" i="2"/>
  <c r="HP30" i="2"/>
  <c r="MK4" i="5"/>
  <c r="MK7" i="5"/>
  <c r="MK41" i="5"/>
  <c r="MK2" i="5"/>
  <c r="MK5" i="5"/>
  <c r="MK9" i="5"/>
  <c r="MK11" i="5"/>
  <c r="K28" i="2"/>
  <c r="L28" i="2"/>
  <c r="M28" i="2" s="1"/>
  <c r="P28" i="2"/>
  <c r="Q28" i="2"/>
  <c r="R28" i="2" s="1"/>
  <c r="W28" i="2"/>
  <c r="X28" i="2"/>
  <c r="Y28" i="2" s="1"/>
  <c r="AH28" i="2"/>
  <c r="AI28" i="2"/>
  <c r="AJ28" i="2" s="1"/>
  <c r="AS28" i="2"/>
  <c r="AT28" i="2"/>
  <c r="AU28" i="2" s="1"/>
  <c r="BD28" i="2"/>
  <c r="BE28" i="2"/>
  <c r="BF28" i="2" s="1"/>
  <c r="BO28" i="2"/>
  <c r="BP28" i="2"/>
  <c r="BQ28" i="2" s="1"/>
  <c r="BZ28" i="2"/>
  <c r="CA28" i="2"/>
  <c r="CB28" i="2" s="1"/>
  <c r="CH28" i="2"/>
  <c r="CL28" i="2"/>
  <c r="CS28" i="2"/>
  <c r="CT28" i="2"/>
  <c r="CU28" i="2" s="1"/>
  <c r="DD28" i="2"/>
  <c r="DE28" i="2"/>
  <c r="DF28" i="2" s="1"/>
  <c r="DO28" i="2"/>
  <c r="DP28" i="2"/>
  <c r="DQ28" i="2" s="1"/>
  <c r="DZ28" i="2"/>
  <c r="EA28" i="2"/>
  <c r="EB28" i="2" s="1"/>
  <c r="EK28" i="2"/>
  <c r="EL28" i="2"/>
  <c r="EM28" i="2" s="1"/>
  <c r="EV28" i="2"/>
  <c r="EW28" i="2"/>
  <c r="EX28" i="2" s="1"/>
  <c r="FG28" i="2"/>
  <c r="FH28" i="2"/>
  <c r="FI28" i="2" s="1"/>
  <c r="FO28" i="2"/>
  <c r="FV28" i="2"/>
  <c r="GD28" i="2"/>
  <c r="GE28" i="2"/>
  <c r="GF28" i="2" s="1"/>
  <c r="GO28" i="2"/>
  <c r="GP28" i="2"/>
  <c r="GQ28" i="2" s="1"/>
  <c r="GZ28" i="2"/>
  <c r="HA28" i="2"/>
  <c r="HB28" i="2" s="1"/>
  <c r="HK28" i="2"/>
  <c r="HL28" i="2"/>
  <c r="HM28" i="2" s="1"/>
  <c r="HV28" i="2"/>
  <c r="HW28" i="2"/>
  <c r="HX28" i="2" s="1"/>
  <c r="IG28" i="2"/>
  <c r="IH28" i="2"/>
  <c r="II28" i="2" s="1"/>
  <c r="IR28" i="2"/>
  <c r="IS28" i="2"/>
  <c r="IT28" i="2" s="1"/>
  <c r="JC28" i="2"/>
  <c r="JD28" i="2"/>
  <c r="JE28" i="2" s="1"/>
  <c r="JN28" i="2"/>
  <c r="JO28" i="2"/>
  <c r="JP28" i="2" s="1"/>
  <c r="JY28" i="2"/>
  <c r="JZ28" i="2"/>
  <c r="KA28" i="2" s="1"/>
  <c r="KG28" i="2"/>
  <c r="KN28" i="2"/>
  <c r="NL10" i="5" l="1"/>
  <c r="NL6" i="5"/>
  <c r="NL3" i="5"/>
  <c r="NL25" i="2"/>
  <c r="NL19" i="2"/>
  <c r="NL17" i="2"/>
  <c r="NL11" i="2"/>
  <c r="NL9" i="2"/>
  <c r="NL3" i="2"/>
  <c r="NL28" i="2"/>
  <c r="NL26" i="2"/>
  <c r="NL24" i="2"/>
  <c r="NL18" i="2"/>
  <c r="NL16" i="2"/>
  <c r="NL10" i="2"/>
  <c r="NL8" i="2"/>
  <c r="NL4" i="2"/>
  <c r="NL29" i="2"/>
  <c r="NL27" i="2"/>
  <c r="NL23" i="2"/>
  <c r="NL21" i="2"/>
  <c r="NL15" i="2"/>
  <c r="NL13" i="2"/>
  <c r="NL7" i="2"/>
  <c r="NL5" i="2"/>
  <c r="NL30" i="2"/>
  <c r="NL22" i="2"/>
  <c r="NL20" i="2"/>
  <c r="NL14" i="2"/>
  <c r="NL12" i="2"/>
  <c r="NL6" i="2"/>
  <c r="S28" i="2"/>
  <c r="N28" i="2"/>
  <c r="JF28" i="2"/>
  <c r="JG28" i="2" s="1"/>
  <c r="HN28" i="2"/>
  <c r="HO28" i="2" s="1"/>
  <c r="BG28" i="2"/>
  <c r="BH28" i="2" s="1"/>
  <c r="KQ28" i="2"/>
  <c r="FJ28" i="2"/>
  <c r="FK28" i="2" s="1"/>
  <c r="KB28" i="2"/>
  <c r="KC28" i="2" s="1"/>
  <c r="IJ28" i="2"/>
  <c r="IK28" i="2" s="1"/>
  <c r="GR28" i="2"/>
  <c r="GS28" i="2" s="1"/>
  <c r="CC28" i="2"/>
  <c r="CD28" i="2" s="1"/>
  <c r="AK28" i="2"/>
  <c r="AL28" i="2" s="1"/>
  <c r="DR28" i="2"/>
  <c r="DS28" i="2" s="1"/>
  <c r="BR28" i="2"/>
  <c r="BS28" i="2" s="1"/>
  <c r="AV28" i="2"/>
  <c r="AW28" i="2" s="1"/>
  <c r="Z28" i="2"/>
  <c r="AA28" i="2" s="1"/>
  <c r="JQ28" i="2"/>
  <c r="JR28" i="2" s="1"/>
  <c r="IU28" i="2"/>
  <c r="IV28" i="2" s="1"/>
  <c r="HY28" i="2"/>
  <c r="HZ28" i="2" s="1"/>
  <c r="HC28" i="2"/>
  <c r="HD28" i="2" s="1"/>
  <c r="GG28" i="2"/>
  <c r="GH28" i="2" s="1"/>
  <c r="EN28" i="2"/>
  <c r="EO28" i="2" s="1"/>
  <c r="CV28" i="2"/>
  <c r="CW28" i="2" s="1"/>
  <c r="FS28" i="2"/>
  <c r="KK28" i="2" s="1"/>
  <c r="KO28" i="2"/>
  <c r="EY28" i="2"/>
  <c r="EZ28" i="2" s="1"/>
  <c r="EC28" i="2"/>
  <c r="ED28" i="2" s="1"/>
  <c r="DG28" i="2"/>
  <c r="DH28" i="2" s="1"/>
  <c r="CX28" i="2"/>
  <c r="FW28" i="2"/>
  <c r="KZ3" i="4"/>
  <c r="LB3" i="4" s="1"/>
  <c r="LC3" i="4" s="1"/>
  <c r="KZ4" i="4"/>
  <c r="LA4" i="4" s="1"/>
  <c r="KZ5" i="4"/>
  <c r="LB5" i="4" s="1"/>
  <c r="LC5" i="4" s="1"/>
  <c r="KZ6" i="4"/>
  <c r="LA6" i="4" s="1"/>
  <c r="KZ7" i="4"/>
  <c r="LB7" i="4" s="1"/>
  <c r="LC7" i="4" s="1"/>
  <c r="KZ8" i="4"/>
  <c r="LA8" i="4" s="1"/>
  <c r="KZ9" i="4"/>
  <c r="LB9" i="4" s="1"/>
  <c r="LC9" i="4" s="1"/>
  <c r="KZ10" i="4"/>
  <c r="LA10" i="4" s="1"/>
  <c r="KZ11" i="4"/>
  <c r="LB11" i="4" s="1"/>
  <c r="LC11" i="4" s="1"/>
  <c r="KZ12" i="4"/>
  <c r="LA12" i="4" s="1"/>
  <c r="KZ13" i="4"/>
  <c r="LB13" i="4" s="1"/>
  <c r="LC13" i="4" s="1"/>
  <c r="KZ14" i="4"/>
  <c r="LA14" i="4" s="1"/>
  <c r="KZ15" i="4"/>
  <c r="LB15" i="4" s="1"/>
  <c r="LC15" i="4" s="1"/>
  <c r="KZ16" i="4"/>
  <c r="LA16" i="4" s="1"/>
  <c r="KZ17" i="4"/>
  <c r="LB17" i="4" s="1"/>
  <c r="LC17" i="4" s="1"/>
  <c r="KZ18" i="4"/>
  <c r="LA18" i="4" s="1"/>
  <c r="KZ19" i="4"/>
  <c r="LB19" i="4" s="1"/>
  <c r="LC19" i="4" s="1"/>
  <c r="KZ20" i="4"/>
  <c r="LA20" i="4" s="1"/>
  <c r="KZ21" i="4"/>
  <c r="LB21" i="4" s="1"/>
  <c r="LC21" i="4" s="1"/>
  <c r="KZ22" i="4"/>
  <c r="LA22" i="4" s="1"/>
  <c r="KZ23" i="4"/>
  <c r="LB23" i="4" s="1"/>
  <c r="LC23" i="4" s="1"/>
  <c r="KZ24" i="4"/>
  <c r="LA24" i="4" s="1"/>
  <c r="KZ25" i="4"/>
  <c r="LB25" i="4" s="1"/>
  <c r="LC25" i="4" s="1"/>
  <c r="KZ44" i="4"/>
  <c r="LA44" i="4" s="1"/>
  <c r="KZ29" i="4"/>
  <c r="LB29" i="4" s="1"/>
  <c r="LC29" i="4" s="1"/>
  <c r="LD29" i="4" s="1"/>
  <c r="KY3" i="4"/>
  <c r="KY4" i="4"/>
  <c r="KY5" i="4"/>
  <c r="KY6" i="4"/>
  <c r="KY7" i="4"/>
  <c r="KY8" i="4"/>
  <c r="KY9" i="4"/>
  <c r="KY10" i="4"/>
  <c r="KY11" i="4"/>
  <c r="KY12" i="4"/>
  <c r="KY13" i="4"/>
  <c r="KY14" i="4"/>
  <c r="KY15" i="4"/>
  <c r="KY16" i="4"/>
  <c r="KY17" i="4"/>
  <c r="KY18" i="4"/>
  <c r="KY19" i="4"/>
  <c r="KY20" i="4"/>
  <c r="KY21" i="4"/>
  <c r="KY22" i="4"/>
  <c r="KY23" i="4"/>
  <c r="KY24" i="4"/>
  <c r="KY25" i="4"/>
  <c r="KY44" i="4"/>
  <c r="KY29" i="4"/>
  <c r="KY2" i="4"/>
  <c r="KN2" i="4"/>
  <c r="KO3" i="4"/>
  <c r="KO4" i="4"/>
  <c r="KO5" i="4"/>
  <c r="KO6" i="4"/>
  <c r="KO7" i="4"/>
  <c r="KO8" i="4"/>
  <c r="KO9" i="4"/>
  <c r="KO10" i="4"/>
  <c r="KO11" i="4"/>
  <c r="KO12" i="4"/>
  <c r="KO13" i="4"/>
  <c r="KO14" i="4"/>
  <c r="KO15" i="4"/>
  <c r="KO16" i="4"/>
  <c r="KO17" i="4"/>
  <c r="KO18" i="4"/>
  <c r="KO19" i="4"/>
  <c r="KO20" i="4"/>
  <c r="KO21" i="4"/>
  <c r="KO22" i="4"/>
  <c r="KO23" i="4"/>
  <c r="KO24" i="4"/>
  <c r="KO25" i="4"/>
  <c r="KO44" i="4"/>
  <c r="KO29" i="4"/>
  <c r="KN3" i="4"/>
  <c r="KN4" i="4"/>
  <c r="KN5" i="4"/>
  <c r="KN6" i="4"/>
  <c r="KN7" i="4"/>
  <c r="KN8" i="4"/>
  <c r="KN9" i="4"/>
  <c r="KN10" i="4"/>
  <c r="KN11" i="4"/>
  <c r="KN12" i="4"/>
  <c r="KN13" i="4"/>
  <c r="KN14" i="4"/>
  <c r="KN15" i="4"/>
  <c r="KN16" i="4"/>
  <c r="KN17" i="4"/>
  <c r="KN18" i="4"/>
  <c r="KN19" i="4"/>
  <c r="KN20" i="4"/>
  <c r="KN21" i="4"/>
  <c r="KN22" i="4"/>
  <c r="KN23" i="4"/>
  <c r="KN24" i="4"/>
  <c r="KN25" i="4"/>
  <c r="KN44" i="4"/>
  <c r="KN29" i="4"/>
  <c r="KQ29" i="4" l="1"/>
  <c r="KR29" i="4" s="1"/>
  <c r="KP44" i="4"/>
  <c r="KP24" i="4"/>
  <c r="KP22" i="4"/>
  <c r="KP20" i="4"/>
  <c r="KP18" i="4"/>
  <c r="KP16" i="4"/>
  <c r="KP14" i="4"/>
  <c r="KP12" i="4"/>
  <c r="KP10" i="4"/>
  <c r="KP8" i="4"/>
  <c r="KP6" i="4"/>
  <c r="KP4" i="4"/>
  <c r="KQ25" i="4"/>
  <c r="KR25" i="4" s="1"/>
  <c r="KQ23" i="4"/>
  <c r="KR23" i="4" s="1"/>
  <c r="KQ21" i="4"/>
  <c r="KR21" i="4" s="1"/>
  <c r="KQ19" i="4"/>
  <c r="KR19" i="4" s="1"/>
  <c r="IA28" i="2"/>
  <c r="AX28" i="2"/>
  <c r="DT28" i="2"/>
  <c r="CE28" i="2"/>
  <c r="IL28" i="2"/>
  <c r="BI28" i="2"/>
  <c r="JH28" i="2"/>
  <c r="DI28" i="2"/>
  <c r="FA28" i="2"/>
  <c r="EP28" i="2"/>
  <c r="HE28" i="2"/>
  <c r="IW28" i="2"/>
  <c r="AB28" i="2"/>
  <c r="BT28" i="2"/>
  <c r="AM28" i="2"/>
  <c r="GT28" i="2"/>
  <c r="KD28" i="2"/>
  <c r="HP28" i="2"/>
  <c r="EE28" i="2"/>
  <c r="GI28" i="2"/>
  <c r="JS28" i="2"/>
  <c r="FL28" i="2"/>
  <c r="KS25" i="4"/>
  <c r="KS23" i="4"/>
  <c r="KS21" i="4"/>
  <c r="KS19" i="4"/>
  <c r="LD25" i="4"/>
  <c r="LD23" i="4"/>
  <c r="LD21" i="4"/>
  <c r="LD19" i="4"/>
  <c r="LD17" i="4"/>
  <c r="LD15" i="4"/>
  <c r="LD13" i="4"/>
  <c r="LD11" i="4"/>
  <c r="LD9" i="4"/>
  <c r="LD7" i="4"/>
  <c r="LD5" i="4"/>
  <c r="LD3" i="4"/>
  <c r="KQ44" i="4"/>
  <c r="KR44" i="4" s="1"/>
  <c r="KQ22" i="4"/>
  <c r="KR22" i="4" s="1"/>
  <c r="KQ18" i="4"/>
  <c r="KR18" i="4" s="1"/>
  <c r="KQ14" i="4"/>
  <c r="KR14" i="4" s="1"/>
  <c r="KQ10" i="4"/>
  <c r="KR10" i="4" s="1"/>
  <c r="KQ6" i="4"/>
  <c r="KR6" i="4" s="1"/>
  <c r="LA29" i="4"/>
  <c r="LA25" i="4"/>
  <c r="LA23" i="4"/>
  <c r="LA21" i="4"/>
  <c r="LA19" i="4"/>
  <c r="LA17" i="4"/>
  <c r="LA15" i="4"/>
  <c r="LA13" i="4"/>
  <c r="LA11" i="4"/>
  <c r="LA9" i="4"/>
  <c r="LA7" i="4"/>
  <c r="LA5" i="4"/>
  <c r="LA3" i="4"/>
  <c r="LB44" i="4"/>
  <c r="LC44" i="4" s="1"/>
  <c r="LB24" i="4"/>
  <c r="LC24" i="4" s="1"/>
  <c r="LB22" i="4"/>
  <c r="LC22" i="4" s="1"/>
  <c r="LB20" i="4"/>
  <c r="LC20" i="4" s="1"/>
  <c r="LB18" i="4"/>
  <c r="LC18" i="4" s="1"/>
  <c r="LB16" i="4"/>
  <c r="LC16" i="4" s="1"/>
  <c r="LB14" i="4"/>
  <c r="LC14" i="4" s="1"/>
  <c r="LB12" i="4"/>
  <c r="LC12" i="4" s="1"/>
  <c r="LB10" i="4"/>
  <c r="LC10" i="4" s="1"/>
  <c r="LB8" i="4"/>
  <c r="LC8" i="4" s="1"/>
  <c r="LB6" i="4"/>
  <c r="LC6" i="4" s="1"/>
  <c r="LB4" i="4"/>
  <c r="LC4" i="4" s="1"/>
  <c r="KQ24" i="4"/>
  <c r="KR24" i="4" s="1"/>
  <c r="KQ20" i="4"/>
  <c r="KR20" i="4" s="1"/>
  <c r="KQ16" i="4"/>
  <c r="KR16" i="4" s="1"/>
  <c r="KQ12" i="4"/>
  <c r="KR12" i="4" s="1"/>
  <c r="KQ8" i="4"/>
  <c r="KR8" i="4" s="1"/>
  <c r="KQ4" i="4"/>
  <c r="KR4" i="4" s="1"/>
  <c r="CI28" i="2"/>
  <c r="KP28" i="2"/>
  <c r="CM28" i="2"/>
  <c r="CN28" i="2" s="1"/>
  <c r="KH28" i="2"/>
  <c r="KI28" i="2" s="1"/>
  <c r="FX28" i="2"/>
  <c r="FY28" i="2" s="1"/>
  <c r="KR28" i="2"/>
  <c r="FP28" i="2"/>
  <c r="FQ28" i="2" s="1"/>
  <c r="KQ17" i="4"/>
  <c r="KR17" i="4" s="1"/>
  <c r="KP17" i="4"/>
  <c r="KQ15" i="4"/>
  <c r="KR15" i="4" s="1"/>
  <c r="KP15" i="4"/>
  <c r="KQ13" i="4"/>
  <c r="KR13" i="4" s="1"/>
  <c r="KP13" i="4"/>
  <c r="KQ11" i="4"/>
  <c r="KR11" i="4" s="1"/>
  <c r="KP11" i="4"/>
  <c r="KQ9" i="4"/>
  <c r="KR9" i="4" s="1"/>
  <c r="KP9" i="4"/>
  <c r="KQ7" i="4"/>
  <c r="KR7" i="4" s="1"/>
  <c r="KP7" i="4"/>
  <c r="KQ5" i="4"/>
  <c r="KR5" i="4" s="1"/>
  <c r="KP5" i="4"/>
  <c r="KQ3" i="4"/>
  <c r="KR3" i="4" s="1"/>
  <c r="KP3" i="4"/>
  <c r="KP25" i="4"/>
  <c r="KP21" i="4"/>
  <c r="KP29" i="4"/>
  <c r="KP23" i="4"/>
  <c r="KP19" i="4"/>
  <c r="LV3" i="4"/>
  <c r="LW3" i="4" s="1"/>
  <c r="LV4" i="4"/>
  <c r="LX4" i="4" s="1"/>
  <c r="LY4" i="4" s="1"/>
  <c r="LV5" i="4"/>
  <c r="LW5" i="4" s="1"/>
  <c r="LV6" i="4"/>
  <c r="LX6" i="4" s="1"/>
  <c r="LY6" i="4" s="1"/>
  <c r="LV7" i="4"/>
  <c r="LW7" i="4" s="1"/>
  <c r="LV8" i="4"/>
  <c r="LX8" i="4" s="1"/>
  <c r="LY8" i="4" s="1"/>
  <c r="LV9" i="4"/>
  <c r="LW9" i="4" s="1"/>
  <c r="LV10" i="4"/>
  <c r="LX10" i="4" s="1"/>
  <c r="LY10" i="4" s="1"/>
  <c r="LV11" i="4"/>
  <c r="LW11" i="4" s="1"/>
  <c r="LV12" i="4"/>
  <c r="LX12" i="4" s="1"/>
  <c r="LY12" i="4" s="1"/>
  <c r="LV13" i="4"/>
  <c r="LW13" i="4" s="1"/>
  <c r="LV14" i="4"/>
  <c r="LX14" i="4" s="1"/>
  <c r="LY14" i="4" s="1"/>
  <c r="LV15" i="4"/>
  <c r="LW15" i="4" s="1"/>
  <c r="LV16" i="4"/>
  <c r="LX16" i="4" s="1"/>
  <c r="LY16" i="4" s="1"/>
  <c r="LV17" i="4"/>
  <c r="LW17" i="4" s="1"/>
  <c r="LV18" i="4"/>
  <c r="LX18" i="4" s="1"/>
  <c r="LY18" i="4" s="1"/>
  <c r="LV19" i="4"/>
  <c r="LW19" i="4" s="1"/>
  <c r="LV20" i="4"/>
  <c r="LX20" i="4" s="1"/>
  <c r="LY20" i="4" s="1"/>
  <c r="LV21" i="4"/>
  <c r="LW21" i="4" s="1"/>
  <c r="LV22" i="4"/>
  <c r="LX22" i="4" s="1"/>
  <c r="LY22" i="4" s="1"/>
  <c r="LV23" i="4"/>
  <c r="LW23" i="4" s="1"/>
  <c r="LV24" i="4"/>
  <c r="LX24" i="4" s="1"/>
  <c r="LY24" i="4" s="1"/>
  <c r="LV25" i="4"/>
  <c r="LW25" i="4" s="1"/>
  <c r="LV44" i="4"/>
  <c r="LX44" i="4" s="1"/>
  <c r="LY44" i="4" s="1"/>
  <c r="LV29" i="4"/>
  <c r="LW29" i="4" s="1"/>
  <c r="LU3" i="4"/>
  <c r="LU4" i="4"/>
  <c r="LU5" i="4"/>
  <c r="LU6" i="4"/>
  <c r="LU7" i="4"/>
  <c r="LU8" i="4"/>
  <c r="LU9" i="4"/>
  <c r="LU10" i="4"/>
  <c r="LU11" i="4"/>
  <c r="LU12" i="4"/>
  <c r="LU13" i="4"/>
  <c r="LU14" i="4"/>
  <c r="LU15" i="4"/>
  <c r="LU16" i="4"/>
  <c r="LU17" i="4"/>
  <c r="LU18" i="4"/>
  <c r="LU19" i="4"/>
  <c r="LU20" i="4"/>
  <c r="LU21" i="4"/>
  <c r="LU22" i="4"/>
  <c r="LU23" i="4"/>
  <c r="LU24" i="4"/>
  <c r="LU25" i="4"/>
  <c r="LU44" i="4"/>
  <c r="LU29" i="4"/>
  <c r="LU2" i="4"/>
  <c r="CK28" i="2" l="1"/>
  <c r="MZ8" i="4"/>
  <c r="MZ16" i="4"/>
  <c r="MZ24" i="4"/>
  <c r="MZ6" i="4"/>
  <c r="MZ14" i="4"/>
  <c r="MZ22" i="4"/>
  <c r="MZ4" i="4"/>
  <c r="MZ12" i="4"/>
  <c r="MZ20" i="4"/>
  <c r="MZ10" i="4"/>
  <c r="MZ18" i="4"/>
  <c r="MZ44" i="4"/>
  <c r="KS29" i="4"/>
  <c r="KJ28" i="2"/>
  <c r="LZ44" i="4"/>
  <c r="LZ24" i="4"/>
  <c r="LZ22" i="4"/>
  <c r="LZ20" i="4"/>
  <c r="LZ18" i="4"/>
  <c r="LZ16" i="4"/>
  <c r="LZ14" i="4"/>
  <c r="LZ12" i="4"/>
  <c r="LZ10" i="4"/>
  <c r="LZ8" i="4"/>
  <c r="LZ6" i="4"/>
  <c r="LZ4" i="4"/>
  <c r="KS3" i="4"/>
  <c r="KS5" i="4"/>
  <c r="KS7" i="4"/>
  <c r="KS9" i="4"/>
  <c r="KS11" i="4"/>
  <c r="KS13" i="4"/>
  <c r="KS15" i="4"/>
  <c r="KS17" i="4"/>
  <c r="KS8" i="4"/>
  <c r="KS16" i="4"/>
  <c r="KS24" i="4"/>
  <c r="LD6" i="4"/>
  <c r="LD10" i="4"/>
  <c r="LD14" i="4"/>
  <c r="LD18" i="4"/>
  <c r="LD22" i="4"/>
  <c r="LD44" i="4"/>
  <c r="KS6" i="4"/>
  <c r="KS14" i="4"/>
  <c r="KS22" i="4"/>
  <c r="KS4" i="4"/>
  <c r="KS12" i="4"/>
  <c r="KS20" i="4"/>
  <c r="LD4" i="4"/>
  <c r="LD8" i="4"/>
  <c r="LD12" i="4"/>
  <c r="LD16" i="4"/>
  <c r="LD20" i="4"/>
  <c r="LD24" i="4"/>
  <c r="KS10" i="4"/>
  <c r="KS18" i="4"/>
  <c r="KS44" i="4"/>
  <c r="LW24" i="4"/>
  <c r="LW20" i="4"/>
  <c r="LW16" i="4"/>
  <c r="LW12" i="4"/>
  <c r="LW8" i="4"/>
  <c r="LW4" i="4"/>
  <c r="LW44" i="4"/>
  <c r="LW22" i="4"/>
  <c r="LW18" i="4"/>
  <c r="LW14" i="4"/>
  <c r="LW10" i="4"/>
  <c r="LW6" i="4"/>
  <c r="FT28" i="2"/>
  <c r="FU28" i="2" s="1"/>
  <c r="FR28" i="2"/>
  <c r="KL28" i="2"/>
  <c r="KM28" i="2" s="1"/>
  <c r="KS28" i="2"/>
  <c r="CJ28" i="2"/>
  <c r="LX29" i="4"/>
  <c r="LY29" i="4" s="1"/>
  <c r="LZ29" i="4" s="1"/>
  <c r="LX25" i="4"/>
  <c r="LY25" i="4" s="1"/>
  <c r="MZ25" i="4" s="1"/>
  <c r="LX23" i="4"/>
  <c r="LY23" i="4" s="1"/>
  <c r="MZ23" i="4" s="1"/>
  <c r="LX21" i="4"/>
  <c r="LY21" i="4" s="1"/>
  <c r="MZ21" i="4" s="1"/>
  <c r="LX19" i="4"/>
  <c r="LY19" i="4" s="1"/>
  <c r="MZ19" i="4" s="1"/>
  <c r="LX17" i="4"/>
  <c r="LY17" i="4" s="1"/>
  <c r="MZ17" i="4" s="1"/>
  <c r="LX15" i="4"/>
  <c r="LY15" i="4" s="1"/>
  <c r="MZ15" i="4" s="1"/>
  <c r="LX13" i="4"/>
  <c r="LY13" i="4" s="1"/>
  <c r="MZ13" i="4" s="1"/>
  <c r="LX11" i="4"/>
  <c r="LY11" i="4" s="1"/>
  <c r="MZ11" i="4" s="1"/>
  <c r="LX9" i="4"/>
  <c r="LY9" i="4" s="1"/>
  <c r="MZ9" i="4" s="1"/>
  <c r="LX7" i="4"/>
  <c r="LY7" i="4" s="1"/>
  <c r="MZ7" i="4" s="1"/>
  <c r="LX5" i="4"/>
  <c r="LY5" i="4" s="1"/>
  <c r="MZ5" i="4" s="1"/>
  <c r="LX3" i="4"/>
  <c r="LY3" i="4" s="1"/>
  <c r="MZ3" i="4" s="1"/>
  <c r="MR2" i="4"/>
  <c r="MT2" i="4" s="1"/>
  <c r="MU2" i="4" s="1"/>
  <c r="MQ2" i="4"/>
  <c r="MG2" i="4"/>
  <c r="MI2" i="4" s="1"/>
  <c r="MJ2" i="4" s="1"/>
  <c r="MF2" i="4"/>
  <c r="LV2" i="4"/>
  <c r="LX2" i="4" s="1"/>
  <c r="LY2" i="4" s="1"/>
  <c r="KZ2" i="4"/>
  <c r="LA2" i="4" s="1"/>
  <c r="KO2" i="4"/>
  <c r="NC2" i="2"/>
  <c r="ND2" i="2" s="1"/>
  <c r="NB2" i="2"/>
  <c r="MR2" i="2"/>
  <c r="MT2" i="2" s="1"/>
  <c r="MU2" i="2" s="1"/>
  <c r="MQ2" i="2"/>
  <c r="MG2" i="2"/>
  <c r="MI2" i="2" s="1"/>
  <c r="MJ2" i="2" s="1"/>
  <c r="CA40" i="5"/>
  <c r="CC40" i="5" s="1"/>
  <c r="CD40" i="5" s="1"/>
  <c r="CE40" i="5" s="1"/>
  <c r="BZ40" i="5"/>
  <c r="BE40" i="5"/>
  <c r="BG40" i="5" s="1"/>
  <c r="BH40" i="5" s="1"/>
  <c r="BI40" i="5" s="1"/>
  <c r="BD40" i="5"/>
  <c r="X40" i="5"/>
  <c r="Z40" i="5" s="1"/>
  <c r="AA40" i="5" s="1"/>
  <c r="AB40" i="5" s="1"/>
  <c r="W40" i="5"/>
  <c r="CL39" i="5"/>
  <c r="CH39" i="5"/>
  <c r="CA39" i="5"/>
  <c r="BZ39" i="5"/>
  <c r="BP39" i="5"/>
  <c r="BR39" i="5" s="1"/>
  <c r="BS39" i="5" s="1"/>
  <c r="BT39" i="5" s="1"/>
  <c r="BO39" i="5"/>
  <c r="BE39" i="5"/>
  <c r="BD39" i="5"/>
  <c r="AT39" i="5"/>
  <c r="AS39" i="5"/>
  <c r="AI39" i="5"/>
  <c r="AH39" i="5"/>
  <c r="X39" i="5"/>
  <c r="Z39" i="5" s="1"/>
  <c r="AA39" i="5" s="1"/>
  <c r="W39" i="5"/>
  <c r="Q39" i="5"/>
  <c r="R39" i="5" s="1"/>
  <c r="S39" i="5" s="1"/>
  <c r="P39" i="5"/>
  <c r="L39" i="5"/>
  <c r="M39" i="5" s="1"/>
  <c r="N39" i="5" s="1"/>
  <c r="K39" i="5"/>
  <c r="CL38" i="5"/>
  <c r="CH38" i="5"/>
  <c r="CA38" i="5"/>
  <c r="BZ38" i="5"/>
  <c r="BP38" i="5"/>
  <c r="BR38" i="5" s="1"/>
  <c r="BS38" i="5" s="1"/>
  <c r="BT38" i="5" s="1"/>
  <c r="BO38" i="5"/>
  <c r="BE38" i="5"/>
  <c r="BD38" i="5"/>
  <c r="AT38" i="5"/>
  <c r="AS38" i="5"/>
  <c r="AI38" i="5"/>
  <c r="AH38" i="5"/>
  <c r="X38" i="5"/>
  <c r="Z38" i="5" s="1"/>
  <c r="AA38" i="5" s="1"/>
  <c r="W38" i="5"/>
  <c r="Q38" i="5"/>
  <c r="R38" i="5" s="1"/>
  <c r="S38" i="5" s="1"/>
  <c r="P38" i="5"/>
  <c r="L38" i="5"/>
  <c r="M38" i="5" s="1"/>
  <c r="N38" i="5" s="1"/>
  <c r="K38" i="5"/>
  <c r="CL37" i="5"/>
  <c r="CH37" i="5"/>
  <c r="CA37" i="5"/>
  <c r="BZ37" i="5"/>
  <c r="BP37" i="5"/>
  <c r="BQ37" i="5" s="1"/>
  <c r="BO37" i="5"/>
  <c r="BE37" i="5"/>
  <c r="BD37" i="5"/>
  <c r="AT37" i="5"/>
  <c r="AS37" i="5"/>
  <c r="AI37" i="5"/>
  <c r="AH37" i="5"/>
  <c r="X37" i="5"/>
  <c r="Y37" i="5" s="1"/>
  <c r="W37" i="5"/>
  <c r="Q37" i="5"/>
  <c r="R37" i="5" s="1"/>
  <c r="S37" i="5" s="1"/>
  <c r="P37" i="5"/>
  <c r="L37" i="5"/>
  <c r="M37" i="5" s="1"/>
  <c r="N37" i="5" s="1"/>
  <c r="K37" i="5"/>
  <c r="CL36" i="5"/>
  <c r="CH36" i="5"/>
  <c r="CA36" i="5"/>
  <c r="BZ36" i="5"/>
  <c r="BP36" i="5"/>
  <c r="BO36" i="5"/>
  <c r="BE36" i="5"/>
  <c r="BG36" i="5" s="1"/>
  <c r="BH36" i="5" s="1"/>
  <c r="BI36" i="5" s="1"/>
  <c r="BD36" i="5"/>
  <c r="AT36" i="5"/>
  <c r="AS36" i="5"/>
  <c r="AI36" i="5"/>
  <c r="AH36" i="5"/>
  <c r="X36" i="5"/>
  <c r="W36" i="5"/>
  <c r="Q36" i="5"/>
  <c r="R36" i="5" s="1"/>
  <c r="S36" i="5" s="1"/>
  <c r="P36" i="5"/>
  <c r="L36" i="5"/>
  <c r="M36" i="5" s="1"/>
  <c r="N36" i="5" s="1"/>
  <c r="K36" i="5"/>
  <c r="CL35" i="5"/>
  <c r="CH35" i="5"/>
  <c r="CA35" i="5"/>
  <c r="BZ35" i="5"/>
  <c r="BP35" i="5"/>
  <c r="BO35" i="5"/>
  <c r="BE35" i="5"/>
  <c r="BD35" i="5"/>
  <c r="AT35" i="5"/>
  <c r="AS35" i="5"/>
  <c r="AI35" i="5"/>
  <c r="AH35" i="5"/>
  <c r="X35" i="5"/>
  <c r="W35" i="5"/>
  <c r="Q35" i="5"/>
  <c r="R35" i="5" s="1"/>
  <c r="S35" i="5" s="1"/>
  <c r="P35" i="5"/>
  <c r="L35" i="5"/>
  <c r="M35" i="5" s="1"/>
  <c r="N35" i="5" s="1"/>
  <c r="K35" i="5"/>
  <c r="CL34" i="5"/>
  <c r="CH34" i="5"/>
  <c r="CA34" i="5"/>
  <c r="BZ34" i="5"/>
  <c r="BP34" i="5"/>
  <c r="BQ34" i="5" s="1"/>
  <c r="BO34" i="5"/>
  <c r="BE34" i="5"/>
  <c r="BD34" i="5"/>
  <c r="AT34" i="5"/>
  <c r="AS34" i="5"/>
  <c r="AI34" i="5"/>
  <c r="AH34" i="5"/>
  <c r="X34" i="5"/>
  <c r="Y34" i="5" s="1"/>
  <c r="W34" i="5"/>
  <c r="Q34" i="5"/>
  <c r="R34" i="5" s="1"/>
  <c r="S34" i="5" s="1"/>
  <c r="P34" i="5"/>
  <c r="L34" i="5"/>
  <c r="M34" i="5" s="1"/>
  <c r="N34" i="5" s="1"/>
  <c r="K34" i="5"/>
  <c r="CL33" i="5"/>
  <c r="CH33" i="5"/>
  <c r="CA33" i="5"/>
  <c r="BZ33" i="5"/>
  <c r="BP33" i="5"/>
  <c r="BO33" i="5"/>
  <c r="BE33" i="5"/>
  <c r="BD33" i="5"/>
  <c r="AT33" i="5"/>
  <c r="AS33" i="5"/>
  <c r="AI33" i="5"/>
  <c r="AH33" i="5"/>
  <c r="X33" i="5"/>
  <c r="W33" i="5"/>
  <c r="Q33" i="5"/>
  <c r="R33" i="5" s="1"/>
  <c r="S33" i="5" s="1"/>
  <c r="P33" i="5"/>
  <c r="L33" i="5"/>
  <c r="M33" i="5" s="1"/>
  <c r="N33" i="5" s="1"/>
  <c r="K33" i="5"/>
  <c r="CL32" i="5"/>
  <c r="CH32" i="5"/>
  <c r="CA32" i="5"/>
  <c r="BZ32" i="5"/>
  <c r="BP32" i="5"/>
  <c r="BQ32" i="5" s="1"/>
  <c r="BO32" i="5"/>
  <c r="BE32" i="5"/>
  <c r="BD32" i="5"/>
  <c r="AT32" i="5"/>
  <c r="AS32" i="5"/>
  <c r="AI32" i="5"/>
  <c r="AH32" i="5"/>
  <c r="X32" i="5"/>
  <c r="Y32" i="5" s="1"/>
  <c r="W32" i="5"/>
  <c r="Q32" i="5"/>
  <c r="R32" i="5" s="1"/>
  <c r="S32" i="5" s="1"/>
  <c r="P32" i="5"/>
  <c r="L32" i="5"/>
  <c r="M32" i="5" s="1"/>
  <c r="N32" i="5" s="1"/>
  <c r="K32" i="5"/>
  <c r="CL31" i="5"/>
  <c r="CH31" i="5"/>
  <c r="CA31" i="5"/>
  <c r="BZ31" i="5"/>
  <c r="BP31" i="5"/>
  <c r="BO31" i="5"/>
  <c r="BE31" i="5"/>
  <c r="BG31" i="5" s="1"/>
  <c r="BH31" i="5" s="1"/>
  <c r="BI31" i="5" s="1"/>
  <c r="BD31" i="5"/>
  <c r="AT31" i="5"/>
  <c r="AS31" i="5"/>
  <c r="AI31" i="5"/>
  <c r="AH31" i="5"/>
  <c r="X31" i="5"/>
  <c r="W31" i="5"/>
  <c r="Q31" i="5"/>
  <c r="R31" i="5" s="1"/>
  <c r="S31" i="5" s="1"/>
  <c r="P31" i="5"/>
  <c r="L31" i="5"/>
  <c r="M31" i="5" s="1"/>
  <c r="N31" i="5" s="1"/>
  <c r="K31" i="5"/>
  <c r="CL30" i="5"/>
  <c r="CH30" i="5"/>
  <c r="CA30" i="5"/>
  <c r="BZ30" i="5"/>
  <c r="BP30" i="5"/>
  <c r="BO30" i="5"/>
  <c r="BE30" i="5"/>
  <c r="BD30" i="5"/>
  <c r="AT30" i="5"/>
  <c r="AS30" i="5"/>
  <c r="AI30" i="5"/>
  <c r="AH30" i="5"/>
  <c r="X30" i="5"/>
  <c r="W30" i="5"/>
  <c r="Q30" i="5"/>
  <c r="R30" i="5" s="1"/>
  <c r="S30" i="5" s="1"/>
  <c r="P30" i="5"/>
  <c r="L30" i="5"/>
  <c r="M30" i="5" s="1"/>
  <c r="N30" i="5" s="1"/>
  <c r="K30" i="5"/>
  <c r="CL29" i="5"/>
  <c r="CH29" i="5"/>
  <c r="CA29" i="5"/>
  <c r="BZ29" i="5"/>
  <c r="BP29" i="5"/>
  <c r="BR29" i="5" s="1"/>
  <c r="BS29" i="5" s="1"/>
  <c r="BT29" i="5" s="1"/>
  <c r="BO29" i="5"/>
  <c r="BE29" i="5"/>
  <c r="BD29" i="5"/>
  <c r="AT29" i="5"/>
  <c r="AS29" i="5"/>
  <c r="AI29" i="5"/>
  <c r="AH29" i="5"/>
  <c r="X29" i="5"/>
  <c r="Z29" i="5" s="1"/>
  <c r="AA29" i="5" s="1"/>
  <c r="W29" i="5"/>
  <c r="Q29" i="5"/>
  <c r="R29" i="5" s="1"/>
  <c r="S29" i="5" s="1"/>
  <c r="P29" i="5"/>
  <c r="L29" i="5"/>
  <c r="M29" i="5" s="1"/>
  <c r="N29" i="5" s="1"/>
  <c r="K29" i="5"/>
  <c r="FV28" i="5"/>
  <c r="FO28" i="5"/>
  <c r="FH28" i="5"/>
  <c r="FG28" i="5"/>
  <c r="EW28" i="5"/>
  <c r="EV28" i="5"/>
  <c r="EL28" i="5"/>
  <c r="EK28" i="5"/>
  <c r="EA28" i="5"/>
  <c r="DZ28" i="5"/>
  <c r="DP28" i="5"/>
  <c r="DO28" i="5"/>
  <c r="DE28" i="5"/>
  <c r="DD28" i="5"/>
  <c r="CT28" i="5"/>
  <c r="CS28" i="5"/>
  <c r="CL28" i="5"/>
  <c r="CH28" i="5"/>
  <c r="FS28" i="5" s="1"/>
  <c r="CA28" i="5"/>
  <c r="BZ28" i="5"/>
  <c r="BP28" i="5"/>
  <c r="BQ28" i="5" s="1"/>
  <c r="BO28" i="5"/>
  <c r="BE28" i="5"/>
  <c r="BD28" i="5"/>
  <c r="AT28" i="5"/>
  <c r="AS28" i="5"/>
  <c r="AI28" i="5"/>
  <c r="AH28" i="5"/>
  <c r="X28" i="5"/>
  <c r="Y28" i="5" s="1"/>
  <c r="W28" i="5"/>
  <c r="Q28" i="5"/>
  <c r="R28" i="5" s="1"/>
  <c r="S28" i="5" s="1"/>
  <c r="P28" i="5"/>
  <c r="L28" i="5"/>
  <c r="M28" i="5" s="1"/>
  <c r="N28" i="5" s="1"/>
  <c r="K28" i="5"/>
  <c r="FV27" i="5"/>
  <c r="FO27" i="5"/>
  <c r="FH27" i="5"/>
  <c r="FG27" i="5"/>
  <c r="EW27" i="5"/>
  <c r="EV27" i="5"/>
  <c r="EL27" i="5"/>
  <c r="EK27" i="5"/>
  <c r="EA27" i="5"/>
  <c r="EC27" i="5" s="1"/>
  <c r="ED27" i="5" s="1"/>
  <c r="EE27" i="5" s="1"/>
  <c r="DZ27" i="5"/>
  <c r="DP27" i="5"/>
  <c r="DO27" i="5"/>
  <c r="DE27" i="5"/>
  <c r="DD27" i="5"/>
  <c r="CT27" i="5"/>
  <c r="CS27" i="5"/>
  <c r="CL27" i="5"/>
  <c r="CH27" i="5"/>
  <c r="CA27" i="5"/>
  <c r="CC27" i="5" s="1"/>
  <c r="CD27" i="5" s="1"/>
  <c r="CE27" i="5" s="1"/>
  <c r="BZ27" i="5"/>
  <c r="BP27" i="5"/>
  <c r="BO27" i="5"/>
  <c r="BE27" i="5"/>
  <c r="BD27" i="5"/>
  <c r="AT27" i="5"/>
  <c r="AS27" i="5"/>
  <c r="AI27" i="5"/>
  <c r="AK27" i="5" s="1"/>
  <c r="AL27" i="5" s="1"/>
  <c r="AM27" i="5" s="1"/>
  <c r="AH27" i="5"/>
  <c r="X27" i="5"/>
  <c r="W27" i="5"/>
  <c r="Q27" i="5"/>
  <c r="R27" i="5" s="1"/>
  <c r="S27" i="5" s="1"/>
  <c r="P27" i="5"/>
  <c r="L27" i="5"/>
  <c r="M27" i="5" s="1"/>
  <c r="N27" i="5" s="1"/>
  <c r="K27" i="5"/>
  <c r="FV26" i="5"/>
  <c r="FO26" i="5"/>
  <c r="FH26" i="5"/>
  <c r="FG26" i="5"/>
  <c r="EW26" i="5"/>
  <c r="EX26" i="5" s="1"/>
  <c r="EV26" i="5"/>
  <c r="EL26" i="5"/>
  <c r="EM26" i="5" s="1"/>
  <c r="EK26" i="5"/>
  <c r="EA26" i="5"/>
  <c r="EB26" i="5" s="1"/>
  <c r="DZ26" i="5"/>
  <c r="DP26" i="5"/>
  <c r="DQ26" i="5" s="1"/>
  <c r="DO26" i="5"/>
  <c r="DE26" i="5"/>
  <c r="DF26" i="5" s="1"/>
  <c r="DD26" i="5"/>
  <c r="CT26" i="5"/>
  <c r="CU26" i="5" s="1"/>
  <c r="CS26" i="5"/>
  <c r="CL26" i="5"/>
  <c r="CH26" i="5"/>
  <c r="FS26" i="5" s="1"/>
  <c r="CA26" i="5"/>
  <c r="CB26" i="5" s="1"/>
  <c r="BZ26" i="5"/>
  <c r="BP26" i="5"/>
  <c r="BQ26" i="5" s="1"/>
  <c r="BO26" i="5"/>
  <c r="BE26" i="5"/>
  <c r="BF26" i="5" s="1"/>
  <c r="BD26" i="5"/>
  <c r="AT26" i="5"/>
  <c r="AU26" i="5" s="1"/>
  <c r="AS26" i="5"/>
  <c r="AI26" i="5"/>
  <c r="AJ26" i="5" s="1"/>
  <c r="AH26" i="5"/>
  <c r="X26" i="5"/>
  <c r="Y26" i="5" s="1"/>
  <c r="W26" i="5"/>
  <c r="Q26" i="5"/>
  <c r="R26" i="5" s="1"/>
  <c r="S26" i="5" s="1"/>
  <c r="P26" i="5"/>
  <c r="L26" i="5"/>
  <c r="M26" i="5" s="1"/>
  <c r="N26" i="5" s="1"/>
  <c r="K26" i="5"/>
  <c r="FV25" i="5"/>
  <c r="FO25" i="5"/>
  <c r="FH25" i="5"/>
  <c r="FG25" i="5"/>
  <c r="EW25" i="5"/>
  <c r="EV25" i="5"/>
  <c r="EL25" i="5"/>
  <c r="EN25" i="5" s="1"/>
  <c r="EO25" i="5" s="1"/>
  <c r="EP25" i="5" s="1"/>
  <c r="EK25" i="5"/>
  <c r="EA25" i="5"/>
  <c r="DZ25" i="5"/>
  <c r="DP25" i="5"/>
  <c r="DO25" i="5"/>
  <c r="DE25" i="5"/>
  <c r="DD25" i="5"/>
  <c r="CT25" i="5"/>
  <c r="CV25" i="5" s="1"/>
  <c r="CW25" i="5" s="1"/>
  <c r="CS25" i="5"/>
  <c r="CL25" i="5"/>
  <c r="CH25" i="5"/>
  <c r="CA25" i="5"/>
  <c r="BZ25" i="5"/>
  <c r="BP25" i="5"/>
  <c r="BO25" i="5"/>
  <c r="BE25" i="5"/>
  <c r="BD25" i="5"/>
  <c r="AT25" i="5"/>
  <c r="AV25" i="5" s="1"/>
  <c r="AW25" i="5" s="1"/>
  <c r="AX25" i="5" s="1"/>
  <c r="AS25" i="5"/>
  <c r="AI25" i="5"/>
  <c r="AH25" i="5"/>
  <c r="X25" i="5"/>
  <c r="W25" i="5"/>
  <c r="Q25" i="5"/>
  <c r="R25" i="5" s="1"/>
  <c r="S25" i="5" s="1"/>
  <c r="P25" i="5"/>
  <c r="L25" i="5"/>
  <c r="M25" i="5" s="1"/>
  <c r="N25" i="5" s="1"/>
  <c r="K25" i="5"/>
  <c r="GY24" i="5"/>
  <c r="GX24" i="5"/>
  <c r="FV24" i="5"/>
  <c r="FO24" i="5"/>
  <c r="FH24" i="5"/>
  <c r="FJ24" i="5" s="1"/>
  <c r="FK24" i="5" s="1"/>
  <c r="FL24" i="5" s="1"/>
  <c r="FG24" i="5"/>
  <c r="EW24" i="5"/>
  <c r="EV24" i="5"/>
  <c r="EL24" i="5"/>
  <c r="EM24" i="5" s="1"/>
  <c r="EK24" i="5"/>
  <c r="EA24" i="5"/>
  <c r="DZ24" i="5"/>
  <c r="DP24" i="5"/>
  <c r="DO24" i="5"/>
  <c r="DE24" i="5"/>
  <c r="DD24" i="5"/>
  <c r="CT24" i="5"/>
  <c r="CU24" i="5" s="1"/>
  <c r="CS24" i="5"/>
  <c r="CL24" i="5"/>
  <c r="CH24" i="5"/>
  <c r="CA24" i="5"/>
  <c r="BZ24" i="5"/>
  <c r="BP24" i="5"/>
  <c r="BO24" i="5"/>
  <c r="BE24" i="5"/>
  <c r="BD24" i="5"/>
  <c r="AT24" i="5"/>
  <c r="AV24" i="5" s="1"/>
  <c r="AW24" i="5" s="1"/>
  <c r="AX24" i="5" s="1"/>
  <c r="AS24" i="5"/>
  <c r="AI24" i="5"/>
  <c r="AH24" i="5"/>
  <c r="X24" i="5"/>
  <c r="W24" i="5"/>
  <c r="Q24" i="5"/>
  <c r="R24" i="5" s="1"/>
  <c r="S24" i="5" s="1"/>
  <c r="P24" i="5"/>
  <c r="L24" i="5"/>
  <c r="M24" i="5" s="1"/>
  <c r="N24" i="5" s="1"/>
  <c r="K24" i="5"/>
  <c r="JO23" i="5"/>
  <c r="JN23" i="5"/>
  <c r="IS23" i="5"/>
  <c r="IR23" i="5"/>
  <c r="HW23" i="5"/>
  <c r="HV23" i="5"/>
  <c r="HL23" i="5"/>
  <c r="HN23" i="5" s="1"/>
  <c r="HO23" i="5" s="1"/>
  <c r="HP23" i="5" s="1"/>
  <c r="HK23" i="5"/>
  <c r="HA23" i="5"/>
  <c r="GZ23" i="5"/>
  <c r="GP23" i="5"/>
  <c r="GO23" i="5"/>
  <c r="JO22" i="5"/>
  <c r="JN22" i="5"/>
  <c r="JD22" i="5"/>
  <c r="JF22" i="5" s="1"/>
  <c r="JG22" i="5" s="1"/>
  <c r="JH22" i="5" s="1"/>
  <c r="JC22" i="5"/>
  <c r="IS22" i="5"/>
  <c r="IR22" i="5"/>
  <c r="IH22" i="5"/>
  <c r="IG22" i="5"/>
  <c r="HW22" i="5"/>
  <c r="HV22" i="5"/>
  <c r="HL22" i="5"/>
  <c r="HN22" i="5" s="1"/>
  <c r="HO22" i="5" s="1"/>
  <c r="HP22" i="5" s="1"/>
  <c r="HK22" i="5"/>
  <c r="HA22" i="5"/>
  <c r="GZ22" i="5"/>
  <c r="GP22" i="5"/>
  <c r="GO22" i="5"/>
  <c r="GE22" i="5"/>
  <c r="GD22" i="5"/>
  <c r="FO22" i="5"/>
  <c r="FH22" i="5"/>
  <c r="FG22" i="5"/>
  <c r="EW22" i="5"/>
  <c r="EV22" i="5"/>
  <c r="EL22" i="5"/>
  <c r="EK22" i="5"/>
  <c r="CT22" i="5"/>
  <c r="CS22" i="5"/>
  <c r="JO21" i="5"/>
  <c r="JN21" i="5"/>
  <c r="JD21" i="5"/>
  <c r="JC21" i="5"/>
  <c r="IS21" i="5"/>
  <c r="IR21" i="5"/>
  <c r="IH21" i="5"/>
  <c r="IG21" i="5"/>
  <c r="HW21" i="5"/>
  <c r="HV21" i="5"/>
  <c r="HL21" i="5"/>
  <c r="HK21" i="5"/>
  <c r="HA21" i="5"/>
  <c r="GZ21" i="5"/>
  <c r="GP21" i="5"/>
  <c r="GO21" i="5"/>
  <c r="GE21" i="5"/>
  <c r="GD21" i="5"/>
  <c r="FO21" i="5"/>
  <c r="FH21" i="5"/>
  <c r="FJ21" i="5" s="1"/>
  <c r="FK21" i="5" s="1"/>
  <c r="FL21" i="5" s="1"/>
  <c r="FG21" i="5"/>
  <c r="EW21" i="5"/>
  <c r="EV21" i="5"/>
  <c r="EL21" i="5"/>
  <c r="EK21" i="5"/>
  <c r="EA21" i="5"/>
  <c r="DZ21" i="5"/>
  <c r="DP21" i="5"/>
  <c r="DR21" i="5" s="1"/>
  <c r="DS21" i="5" s="1"/>
  <c r="DT21" i="5" s="1"/>
  <c r="DO21" i="5"/>
  <c r="DE21" i="5"/>
  <c r="DD21" i="5"/>
  <c r="CT21" i="5"/>
  <c r="CS21" i="5"/>
  <c r="JO19" i="5"/>
  <c r="JN19" i="5"/>
  <c r="JD19" i="5"/>
  <c r="JF19" i="5" s="1"/>
  <c r="JG19" i="5" s="1"/>
  <c r="JH19" i="5" s="1"/>
  <c r="JC19" i="5"/>
  <c r="IS19" i="5"/>
  <c r="IR19" i="5"/>
  <c r="IH19" i="5"/>
  <c r="IG19" i="5"/>
  <c r="HW19" i="5"/>
  <c r="HV19" i="5"/>
  <c r="HL19" i="5"/>
  <c r="HN19" i="5" s="1"/>
  <c r="HO19" i="5" s="1"/>
  <c r="HP19" i="5" s="1"/>
  <c r="HK19" i="5"/>
  <c r="HA19" i="5"/>
  <c r="GZ19" i="5"/>
  <c r="GP19" i="5"/>
  <c r="GO19" i="5"/>
  <c r="GE19" i="5"/>
  <c r="GD19" i="5"/>
  <c r="EW19" i="5"/>
  <c r="EY19" i="5" s="1"/>
  <c r="EZ19" i="5" s="1"/>
  <c r="FA19" i="5" s="1"/>
  <c r="EV19" i="5"/>
  <c r="EL19" i="5"/>
  <c r="EK19" i="5"/>
  <c r="EA19" i="5"/>
  <c r="DZ19" i="5"/>
  <c r="CH19" i="5"/>
  <c r="JZ16" i="5"/>
  <c r="JY16" i="5"/>
  <c r="JO16" i="5"/>
  <c r="JN16" i="5"/>
  <c r="JD16" i="5"/>
  <c r="JC16" i="5"/>
  <c r="IS16" i="5"/>
  <c r="IR16" i="5"/>
  <c r="IH16" i="5"/>
  <c r="IG16" i="5"/>
  <c r="HW16" i="5"/>
  <c r="HV16" i="5"/>
  <c r="HL16" i="5"/>
  <c r="HK16" i="5"/>
  <c r="HA16" i="5"/>
  <c r="GZ16" i="5"/>
  <c r="GP16" i="5"/>
  <c r="GO16" i="5"/>
  <c r="GE16" i="5"/>
  <c r="GD16" i="5"/>
  <c r="EW16" i="5"/>
  <c r="EV16" i="5"/>
  <c r="EL16" i="5"/>
  <c r="EK16" i="5"/>
  <c r="CT16" i="5"/>
  <c r="CS16" i="5"/>
  <c r="AI16" i="5"/>
  <c r="AH16" i="5"/>
  <c r="KN11" i="5"/>
  <c r="KG11" i="5"/>
  <c r="JZ11" i="5"/>
  <c r="KB11" i="5" s="1"/>
  <c r="KC11" i="5" s="1"/>
  <c r="JY11" i="5"/>
  <c r="JO11" i="5"/>
  <c r="JQ11" i="5" s="1"/>
  <c r="JR11" i="5" s="1"/>
  <c r="JN11" i="5"/>
  <c r="JD11" i="5"/>
  <c r="JF11" i="5" s="1"/>
  <c r="JG11" i="5" s="1"/>
  <c r="JC11" i="5"/>
  <c r="IS11" i="5"/>
  <c r="IR11" i="5"/>
  <c r="IH11" i="5"/>
  <c r="IJ11" i="5" s="1"/>
  <c r="IK11" i="5" s="1"/>
  <c r="IG11" i="5"/>
  <c r="HW11" i="5"/>
  <c r="HY11" i="5" s="1"/>
  <c r="HZ11" i="5" s="1"/>
  <c r="HV11" i="5"/>
  <c r="HL11" i="5"/>
  <c r="HN11" i="5" s="1"/>
  <c r="HO11" i="5" s="1"/>
  <c r="HK11" i="5"/>
  <c r="HA11" i="5"/>
  <c r="GZ11" i="5"/>
  <c r="GP11" i="5"/>
  <c r="GR11" i="5" s="1"/>
  <c r="GS11" i="5" s="1"/>
  <c r="GO11" i="5"/>
  <c r="GE11" i="5"/>
  <c r="GG11" i="5" s="1"/>
  <c r="GH11" i="5" s="1"/>
  <c r="GD11" i="5"/>
  <c r="FV11" i="5"/>
  <c r="FO11" i="5"/>
  <c r="FH11" i="5"/>
  <c r="FJ11" i="5" s="1"/>
  <c r="FK11" i="5" s="1"/>
  <c r="FG11" i="5"/>
  <c r="EW11" i="5"/>
  <c r="EX11" i="5" s="1"/>
  <c r="EV11" i="5"/>
  <c r="EL11" i="5"/>
  <c r="EM11" i="5" s="1"/>
  <c r="EK11" i="5"/>
  <c r="EA11" i="5"/>
  <c r="EB11" i="5" s="1"/>
  <c r="DZ11" i="5"/>
  <c r="DP11" i="5"/>
  <c r="DQ11" i="5" s="1"/>
  <c r="DO11" i="5"/>
  <c r="DE11" i="5"/>
  <c r="DF11" i="5" s="1"/>
  <c r="DD11" i="5"/>
  <c r="CT11" i="5"/>
  <c r="CU11" i="5" s="1"/>
  <c r="CS11" i="5"/>
  <c r="CH11" i="5"/>
  <c r="CA11" i="5"/>
  <c r="CB11" i="5" s="1"/>
  <c r="BZ11" i="5"/>
  <c r="BP11" i="5"/>
  <c r="BO11" i="5"/>
  <c r="BE11" i="5"/>
  <c r="BF11" i="5" s="1"/>
  <c r="BD11" i="5"/>
  <c r="AT11" i="5"/>
  <c r="AU11" i="5" s="1"/>
  <c r="AS11" i="5"/>
  <c r="AI11" i="5"/>
  <c r="AJ11" i="5" s="1"/>
  <c r="AH11" i="5"/>
  <c r="X11" i="5"/>
  <c r="W11" i="5"/>
  <c r="Q11" i="5"/>
  <c r="R11" i="5" s="1"/>
  <c r="P11" i="5"/>
  <c r="L11" i="5"/>
  <c r="M11" i="5" s="1"/>
  <c r="K11" i="5"/>
  <c r="KN10" i="5"/>
  <c r="KG10" i="5"/>
  <c r="JZ10" i="5"/>
  <c r="KB10" i="5" s="1"/>
  <c r="KC10" i="5" s="1"/>
  <c r="JY10" i="5"/>
  <c r="JO10" i="5"/>
  <c r="JP10" i="5" s="1"/>
  <c r="JN10" i="5"/>
  <c r="JD10" i="5"/>
  <c r="JC10" i="5"/>
  <c r="IS10" i="5"/>
  <c r="IT10" i="5" s="1"/>
  <c r="IR10" i="5"/>
  <c r="IH10" i="5"/>
  <c r="II10" i="5" s="1"/>
  <c r="IG10" i="5"/>
  <c r="HW10" i="5"/>
  <c r="HX10" i="5" s="1"/>
  <c r="HV10" i="5"/>
  <c r="HL10" i="5"/>
  <c r="HK10" i="5"/>
  <c r="HA10" i="5"/>
  <c r="HB10" i="5" s="1"/>
  <c r="GZ10" i="5"/>
  <c r="GP10" i="5"/>
  <c r="GQ10" i="5" s="1"/>
  <c r="GO10" i="5"/>
  <c r="GE10" i="5"/>
  <c r="GF10" i="5" s="1"/>
  <c r="GD10" i="5"/>
  <c r="FV10" i="5"/>
  <c r="FO10" i="5"/>
  <c r="FH10" i="5"/>
  <c r="FG10" i="5"/>
  <c r="EW10" i="5"/>
  <c r="EY10" i="5" s="1"/>
  <c r="EZ10" i="5" s="1"/>
  <c r="EV10" i="5"/>
  <c r="EL10" i="5"/>
  <c r="EN10" i="5" s="1"/>
  <c r="EO10" i="5" s="1"/>
  <c r="EK10" i="5"/>
  <c r="EA10" i="5"/>
  <c r="DZ10" i="5"/>
  <c r="DP10" i="5"/>
  <c r="DO10" i="5"/>
  <c r="DE10" i="5"/>
  <c r="DD10" i="5"/>
  <c r="CT10" i="5"/>
  <c r="CV10" i="5" s="1"/>
  <c r="CW10" i="5" s="1"/>
  <c r="CS10" i="5"/>
  <c r="CL10" i="5"/>
  <c r="CH10" i="5"/>
  <c r="CA10" i="5"/>
  <c r="CB10" i="5" s="1"/>
  <c r="BZ10" i="5"/>
  <c r="BP10" i="5"/>
  <c r="BQ10" i="5" s="1"/>
  <c r="BO10" i="5"/>
  <c r="BE10" i="5"/>
  <c r="BF10" i="5" s="1"/>
  <c r="BD10" i="5"/>
  <c r="AT10" i="5"/>
  <c r="AU10" i="5" s="1"/>
  <c r="AS10" i="5"/>
  <c r="AI10" i="5"/>
  <c r="AJ10" i="5" s="1"/>
  <c r="AH10" i="5"/>
  <c r="X10" i="5"/>
  <c r="Y10" i="5" s="1"/>
  <c r="W10" i="5"/>
  <c r="Q10" i="5"/>
  <c r="R10" i="5" s="1"/>
  <c r="P10" i="5"/>
  <c r="L10" i="5"/>
  <c r="M10" i="5" s="1"/>
  <c r="K10" i="5"/>
  <c r="KN41" i="5"/>
  <c r="KG41" i="5"/>
  <c r="JZ41" i="5"/>
  <c r="JY41" i="5"/>
  <c r="JO41" i="5"/>
  <c r="JP41" i="5" s="1"/>
  <c r="JN41" i="5"/>
  <c r="JD41" i="5"/>
  <c r="JE41" i="5" s="1"/>
  <c r="JC41" i="5"/>
  <c r="IS41" i="5"/>
  <c r="IT41" i="5" s="1"/>
  <c r="IR41" i="5"/>
  <c r="IH41" i="5"/>
  <c r="II41" i="5" s="1"/>
  <c r="IG41" i="5"/>
  <c r="HW41" i="5"/>
  <c r="HX41" i="5" s="1"/>
  <c r="HV41" i="5"/>
  <c r="HL41" i="5"/>
  <c r="HM41" i="5" s="1"/>
  <c r="HK41" i="5"/>
  <c r="HA41" i="5"/>
  <c r="HB41" i="5" s="1"/>
  <c r="GZ41" i="5"/>
  <c r="GP41" i="5"/>
  <c r="GQ41" i="5" s="1"/>
  <c r="GO41" i="5"/>
  <c r="GE41" i="5"/>
  <c r="GF41" i="5" s="1"/>
  <c r="GD41" i="5"/>
  <c r="FV41" i="5"/>
  <c r="FO41" i="5"/>
  <c r="FH41" i="5"/>
  <c r="FG41" i="5"/>
  <c r="EW41" i="5"/>
  <c r="EV41" i="5"/>
  <c r="EL41" i="5"/>
  <c r="EN41" i="5" s="1"/>
  <c r="EO41" i="5" s="1"/>
  <c r="EK41" i="5"/>
  <c r="EA41" i="5"/>
  <c r="DZ41" i="5"/>
  <c r="DP41" i="5"/>
  <c r="DO41" i="5"/>
  <c r="DE41" i="5"/>
  <c r="DD41" i="5"/>
  <c r="CT41" i="5"/>
  <c r="CV41" i="5" s="1"/>
  <c r="CW41" i="5" s="1"/>
  <c r="CS41" i="5"/>
  <c r="CL41" i="5"/>
  <c r="CH41" i="5"/>
  <c r="CA41" i="5"/>
  <c r="CB41" i="5" s="1"/>
  <c r="BZ41" i="5"/>
  <c r="BP41" i="5"/>
  <c r="BQ41" i="5" s="1"/>
  <c r="BO41" i="5"/>
  <c r="BE41" i="5"/>
  <c r="BF41" i="5" s="1"/>
  <c r="BD41" i="5"/>
  <c r="AT41" i="5"/>
  <c r="AU41" i="5" s="1"/>
  <c r="AS41" i="5"/>
  <c r="AI41" i="5"/>
  <c r="AJ41" i="5" s="1"/>
  <c r="AH41" i="5"/>
  <c r="X41" i="5"/>
  <c r="Y41" i="5" s="1"/>
  <c r="W41" i="5"/>
  <c r="Q41" i="5"/>
  <c r="R41" i="5" s="1"/>
  <c r="P41" i="5"/>
  <c r="L41" i="5"/>
  <c r="M41" i="5" s="1"/>
  <c r="K41" i="5"/>
  <c r="KN42" i="5"/>
  <c r="KG42" i="5"/>
  <c r="JZ42" i="5"/>
  <c r="JY42" i="5"/>
  <c r="JO42" i="5"/>
  <c r="JP42" i="5" s="1"/>
  <c r="JN42" i="5"/>
  <c r="JD42" i="5"/>
  <c r="JE42" i="5" s="1"/>
  <c r="JC42" i="5"/>
  <c r="IS42" i="5"/>
  <c r="IT42" i="5" s="1"/>
  <c r="IR42" i="5"/>
  <c r="IH42" i="5"/>
  <c r="II42" i="5" s="1"/>
  <c r="IG42" i="5"/>
  <c r="HW42" i="5"/>
  <c r="HX42" i="5" s="1"/>
  <c r="HV42" i="5"/>
  <c r="HL42" i="5"/>
  <c r="HM42" i="5" s="1"/>
  <c r="HK42" i="5"/>
  <c r="HA42" i="5"/>
  <c r="HB42" i="5" s="1"/>
  <c r="GZ42" i="5"/>
  <c r="GP42" i="5"/>
  <c r="GQ42" i="5" s="1"/>
  <c r="GO42" i="5"/>
  <c r="GE42" i="5"/>
  <c r="GF42" i="5" s="1"/>
  <c r="GD42" i="5"/>
  <c r="FV42" i="5"/>
  <c r="FO42" i="5"/>
  <c r="FH42" i="5"/>
  <c r="FG42" i="5"/>
  <c r="EW42" i="5"/>
  <c r="EV42" i="5"/>
  <c r="EL42" i="5"/>
  <c r="EN42" i="5" s="1"/>
  <c r="EO42" i="5" s="1"/>
  <c r="EK42" i="5"/>
  <c r="EA42" i="5"/>
  <c r="DZ42" i="5"/>
  <c r="DP42" i="5"/>
  <c r="DO42" i="5"/>
  <c r="DE42" i="5"/>
  <c r="DD42" i="5"/>
  <c r="CT42" i="5"/>
  <c r="CV42" i="5" s="1"/>
  <c r="CW42" i="5" s="1"/>
  <c r="CS42" i="5"/>
  <c r="CL42" i="5"/>
  <c r="CH42" i="5"/>
  <c r="CA42" i="5"/>
  <c r="CB42" i="5" s="1"/>
  <c r="BZ42" i="5"/>
  <c r="BP42" i="5"/>
  <c r="BQ42" i="5" s="1"/>
  <c r="BO42" i="5"/>
  <c r="BE42" i="5"/>
  <c r="BF42" i="5" s="1"/>
  <c r="BD42" i="5"/>
  <c r="AT42" i="5"/>
  <c r="AU42" i="5" s="1"/>
  <c r="AS42" i="5"/>
  <c r="AI42" i="5"/>
  <c r="AJ42" i="5" s="1"/>
  <c r="AH42" i="5"/>
  <c r="X42" i="5"/>
  <c r="Y42" i="5" s="1"/>
  <c r="W42" i="5"/>
  <c r="Q42" i="5"/>
  <c r="R42" i="5" s="1"/>
  <c r="P42" i="5"/>
  <c r="L42" i="5"/>
  <c r="M42" i="5" s="1"/>
  <c r="K42" i="5"/>
  <c r="KN9" i="5"/>
  <c r="KG9" i="5"/>
  <c r="JZ9" i="5"/>
  <c r="JY9" i="5"/>
  <c r="JO9" i="5"/>
  <c r="JP9" i="5" s="1"/>
  <c r="JN9" i="5"/>
  <c r="JD9" i="5"/>
  <c r="JE9" i="5" s="1"/>
  <c r="JC9" i="5"/>
  <c r="IS9" i="5"/>
  <c r="IT9" i="5" s="1"/>
  <c r="IR9" i="5"/>
  <c r="IH9" i="5"/>
  <c r="II9" i="5" s="1"/>
  <c r="IG9" i="5"/>
  <c r="HW9" i="5"/>
  <c r="HX9" i="5" s="1"/>
  <c r="HV9" i="5"/>
  <c r="HL9" i="5"/>
  <c r="HM9" i="5" s="1"/>
  <c r="HK9" i="5"/>
  <c r="HA9" i="5"/>
  <c r="HB9" i="5" s="1"/>
  <c r="GZ9" i="5"/>
  <c r="GP9" i="5"/>
  <c r="GQ9" i="5" s="1"/>
  <c r="GO9" i="5"/>
  <c r="GE9" i="5"/>
  <c r="GF9" i="5" s="1"/>
  <c r="GD9" i="5"/>
  <c r="FV9" i="5"/>
  <c r="FO9" i="5"/>
  <c r="FH9" i="5"/>
  <c r="FG9" i="5"/>
  <c r="EW9" i="5"/>
  <c r="EV9" i="5"/>
  <c r="EL9" i="5"/>
  <c r="EN9" i="5" s="1"/>
  <c r="EO9" i="5" s="1"/>
  <c r="EK9" i="5"/>
  <c r="EA9" i="5"/>
  <c r="DZ9" i="5"/>
  <c r="DP9" i="5"/>
  <c r="DO9" i="5"/>
  <c r="DE9" i="5"/>
  <c r="DD9" i="5"/>
  <c r="CT9" i="5"/>
  <c r="CV9" i="5" s="1"/>
  <c r="CW9" i="5" s="1"/>
  <c r="CS9" i="5"/>
  <c r="CL9" i="5"/>
  <c r="CH9" i="5"/>
  <c r="CA9" i="5"/>
  <c r="BZ9" i="5"/>
  <c r="BP9" i="5"/>
  <c r="BQ9" i="5" s="1"/>
  <c r="BO9" i="5"/>
  <c r="BE9" i="5"/>
  <c r="BF9" i="5" s="1"/>
  <c r="BD9" i="5"/>
  <c r="AT9" i="5"/>
  <c r="AU9" i="5" s="1"/>
  <c r="AS9" i="5"/>
  <c r="AI9" i="5"/>
  <c r="AJ9" i="5" s="1"/>
  <c r="AH9" i="5"/>
  <c r="X9" i="5"/>
  <c r="Y9" i="5" s="1"/>
  <c r="W9" i="5"/>
  <c r="Q9" i="5"/>
  <c r="R9" i="5" s="1"/>
  <c r="P9" i="5"/>
  <c r="L9" i="5"/>
  <c r="M9" i="5" s="1"/>
  <c r="K9" i="5"/>
  <c r="KN8" i="5"/>
  <c r="KG8" i="5"/>
  <c r="JZ8" i="5"/>
  <c r="JY8" i="5"/>
  <c r="JO8" i="5"/>
  <c r="JP8" i="5" s="1"/>
  <c r="JN8" i="5"/>
  <c r="JD8" i="5"/>
  <c r="JE8" i="5" s="1"/>
  <c r="JC8" i="5"/>
  <c r="IS8" i="5"/>
  <c r="IT8" i="5" s="1"/>
  <c r="IR8" i="5"/>
  <c r="IH8" i="5"/>
  <c r="II8" i="5" s="1"/>
  <c r="IG8" i="5"/>
  <c r="HW8" i="5"/>
  <c r="HX8" i="5" s="1"/>
  <c r="HV8" i="5"/>
  <c r="HL8" i="5"/>
  <c r="HM8" i="5" s="1"/>
  <c r="HK8" i="5"/>
  <c r="HA8" i="5"/>
  <c r="HB8" i="5" s="1"/>
  <c r="GZ8" i="5"/>
  <c r="GP8" i="5"/>
  <c r="GQ8" i="5" s="1"/>
  <c r="GO8" i="5"/>
  <c r="GE8" i="5"/>
  <c r="GF8" i="5" s="1"/>
  <c r="GD8" i="5"/>
  <c r="FV8" i="5"/>
  <c r="FO8" i="5"/>
  <c r="FH8" i="5"/>
  <c r="FG8" i="5"/>
  <c r="EW8" i="5"/>
  <c r="EY8" i="5" s="1"/>
  <c r="EZ8" i="5" s="1"/>
  <c r="EV8" i="5"/>
  <c r="EL8" i="5"/>
  <c r="EN8" i="5" s="1"/>
  <c r="EO8" i="5" s="1"/>
  <c r="EK8" i="5"/>
  <c r="EA8" i="5"/>
  <c r="EC8" i="5" s="1"/>
  <c r="ED8" i="5" s="1"/>
  <c r="DZ8" i="5"/>
  <c r="DP8" i="5"/>
  <c r="DO8" i="5"/>
  <c r="DE8" i="5"/>
  <c r="DG8" i="5" s="1"/>
  <c r="DH8" i="5" s="1"/>
  <c r="DD8" i="5"/>
  <c r="CT8" i="5"/>
  <c r="CV8" i="5" s="1"/>
  <c r="CW8" i="5" s="1"/>
  <c r="CS8" i="5"/>
  <c r="CL8" i="5"/>
  <c r="CH8" i="5"/>
  <c r="CA8" i="5"/>
  <c r="CB8" i="5" s="1"/>
  <c r="BZ8" i="5"/>
  <c r="BP8" i="5"/>
  <c r="BQ8" i="5" s="1"/>
  <c r="BO8" i="5"/>
  <c r="BE8" i="5"/>
  <c r="BF8" i="5" s="1"/>
  <c r="BD8" i="5"/>
  <c r="AT8" i="5"/>
  <c r="AU8" i="5" s="1"/>
  <c r="AS8" i="5"/>
  <c r="AI8" i="5"/>
  <c r="AJ8" i="5" s="1"/>
  <c r="AH8" i="5"/>
  <c r="X8" i="5"/>
  <c r="Y8" i="5" s="1"/>
  <c r="W8" i="5"/>
  <c r="Q8" i="5"/>
  <c r="R8" i="5" s="1"/>
  <c r="P8" i="5"/>
  <c r="L8" i="5"/>
  <c r="M8" i="5" s="1"/>
  <c r="K8" i="5"/>
  <c r="KN7" i="5"/>
  <c r="KG7" i="5"/>
  <c r="JZ7" i="5"/>
  <c r="JY7" i="5"/>
  <c r="JO7" i="5"/>
  <c r="JP7" i="5" s="1"/>
  <c r="JN7" i="5"/>
  <c r="JD7" i="5"/>
  <c r="JE7" i="5" s="1"/>
  <c r="JC7" i="5"/>
  <c r="IS7" i="5"/>
  <c r="IT7" i="5" s="1"/>
  <c r="IR7" i="5"/>
  <c r="IH7" i="5"/>
  <c r="II7" i="5" s="1"/>
  <c r="IG7" i="5"/>
  <c r="HW7" i="5"/>
  <c r="HX7" i="5" s="1"/>
  <c r="HV7" i="5"/>
  <c r="HL7" i="5"/>
  <c r="HM7" i="5" s="1"/>
  <c r="HK7" i="5"/>
  <c r="HA7" i="5"/>
  <c r="HB7" i="5" s="1"/>
  <c r="GZ7" i="5"/>
  <c r="GP7" i="5"/>
  <c r="GQ7" i="5" s="1"/>
  <c r="GO7" i="5"/>
  <c r="GE7" i="5"/>
  <c r="GF7" i="5" s="1"/>
  <c r="GD7" i="5"/>
  <c r="FV7" i="5"/>
  <c r="FO7" i="5"/>
  <c r="FH7" i="5"/>
  <c r="FG7" i="5"/>
  <c r="EW7" i="5"/>
  <c r="EY7" i="5" s="1"/>
  <c r="EZ7" i="5" s="1"/>
  <c r="EV7" i="5"/>
  <c r="EL7" i="5"/>
  <c r="EN7" i="5" s="1"/>
  <c r="EO7" i="5" s="1"/>
  <c r="EK7" i="5"/>
  <c r="EA7" i="5"/>
  <c r="EC7" i="5" s="1"/>
  <c r="ED7" i="5" s="1"/>
  <c r="DZ7" i="5"/>
  <c r="DP7" i="5"/>
  <c r="DO7" i="5"/>
  <c r="DE7" i="5"/>
  <c r="DG7" i="5" s="1"/>
  <c r="DH7" i="5" s="1"/>
  <c r="DD7" i="5"/>
  <c r="CT7" i="5"/>
  <c r="CV7" i="5" s="1"/>
  <c r="CW7" i="5" s="1"/>
  <c r="CS7" i="5"/>
  <c r="CL7" i="5"/>
  <c r="CH7" i="5"/>
  <c r="CA7" i="5"/>
  <c r="CB7" i="5" s="1"/>
  <c r="BZ7" i="5"/>
  <c r="BP7" i="5"/>
  <c r="BQ7" i="5" s="1"/>
  <c r="BO7" i="5"/>
  <c r="BE7" i="5"/>
  <c r="BF7" i="5" s="1"/>
  <c r="BD7" i="5"/>
  <c r="AT7" i="5"/>
  <c r="AU7" i="5" s="1"/>
  <c r="AS7" i="5"/>
  <c r="AI7" i="5"/>
  <c r="AJ7" i="5" s="1"/>
  <c r="AH7" i="5"/>
  <c r="X7" i="5"/>
  <c r="Y7" i="5" s="1"/>
  <c r="W7" i="5"/>
  <c r="Q7" i="5"/>
  <c r="R7" i="5" s="1"/>
  <c r="P7" i="5"/>
  <c r="L7" i="5"/>
  <c r="M7" i="5" s="1"/>
  <c r="K7" i="5"/>
  <c r="KN6" i="5"/>
  <c r="KG6" i="5"/>
  <c r="JZ6" i="5"/>
  <c r="JY6" i="5"/>
  <c r="JO6" i="5"/>
  <c r="JP6" i="5" s="1"/>
  <c r="JN6" i="5"/>
  <c r="JD6" i="5"/>
  <c r="JE6" i="5" s="1"/>
  <c r="JC6" i="5"/>
  <c r="IS6" i="5"/>
  <c r="IT6" i="5" s="1"/>
  <c r="IR6" i="5"/>
  <c r="IH6" i="5"/>
  <c r="II6" i="5" s="1"/>
  <c r="IG6" i="5"/>
  <c r="HW6" i="5"/>
  <c r="HX6" i="5" s="1"/>
  <c r="HV6" i="5"/>
  <c r="HL6" i="5"/>
  <c r="HM6" i="5" s="1"/>
  <c r="HK6" i="5"/>
  <c r="HA6" i="5"/>
  <c r="HB6" i="5" s="1"/>
  <c r="GZ6" i="5"/>
  <c r="GP6" i="5"/>
  <c r="GQ6" i="5" s="1"/>
  <c r="GO6" i="5"/>
  <c r="GE6" i="5"/>
  <c r="GD6" i="5"/>
  <c r="FV6" i="5"/>
  <c r="FO6" i="5"/>
  <c r="FH6" i="5"/>
  <c r="FJ6" i="5" s="1"/>
  <c r="FK6" i="5" s="1"/>
  <c r="FG6" i="5"/>
  <c r="EW6" i="5"/>
  <c r="EY6" i="5" s="1"/>
  <c r="EZ6" i="5" s="1"/>
  <c r="EV6" i="5"/>
  <c r="EL6" i="5"/>
  <c r="EN6" i="5" s="1"/>
  <c r="EO6" i="5" s="1"/>
  <c r="EK6" i="5"/>
  <c r="EA6" i="5"/>
  <c r="EC6" i="5" s="1"/>
  <c r="ED6" i="5" s="1"/>
  <c r="DZ6" i="5"/>
  <c r="DP6" i="5"/>
  <c r="DR6" i="5" s="1"/>
  <c r="DS6" i="5" s="1"/>
  <c r="DO6" i="5"/>
  <c r="DE6" i="5"/>
  <c r="DG6" i="5" s="1"/>
  <c r="DH6" i="5" s="1"/>
  <c r="DD6" i="5"/>
  <c r="CT6" i="5"/>
  <c r="CV6" i="5" s="1"/>
  <c r="CW6" i="5" s="1"/>
  <c r="CS6" i="5"/>
  <c r="CL6" i="5"/>
  <c r="CH6" i="5"/>
  <c r="CA6" i="5"/>
  <c r="BZ6" i="5"/>
  <c r="BP6" i="5"/>
  <c r="BO6" i="5"/>
  <c r="BE6" i="5"/>
  <c r="BD6" i="5"/>
  <c r="AT6" i="5"/>
  <c r="AS6" i="5"/>
  <c r="AI6" i="5"/>
  <c r="AH6" i="5"/>
  <c r="X6" i="5"/>
  <c r="W6" i="5"/>
  <c r="Q6" i="5"/>
  <c r="R6" i="5" s="1"/>
  <c r="P6" i="5"/>
  <c r="L6" i="5"/>
  <c r="M6" i="5" s="1"/>
  <c r="K6" i="5"/>
  <c r="KN5" i="5"/>
  <c r="KG5" i="5"/>
  <c r="JZ5" i="5"/>
  <c r="KB5" i="5" s="1"/>
  <c r="KC5" i="5" s="1"/>
  <c r="JY5" i="5"/>
  <c r="JO5" i="5"/>
  <c r="JP5" i="5" s="1"/>
  <c r="JN5" i="5"/>
  <c r="JD5" i="5"/>
  <c r="JE5" i="5" s="1"/>
  <c r="JC5" i="5"/>
  <c r="IS5" i="5"/>
  <c r="IT5" i="5" s="1"/>
  <c r="IR5" i="5"/>
  <c r="IH5" i="5"/>
  <c r="II5" i="5" s="1"/>
  <c r="IG5" i="5"/>
  <c r="HW5" i="5"/>
  <c r="HX5" i="5" s="1"/>
  <c r="HV5" i="5"/>
  <c r="HL5" i="5"/>
  <c r="HM5" i="5" s="1"/>
  <c r="HK5" i="5"/>
  <c r="HA5" i="5"/>
  <c r="HB5" i="5" s="1"/>
  <c r="GZ5" i="5"/>
  <c r="GP5" i="5"/>
  <c r="GQ5" i="5" s="1"/>
  <c r="GO5" i="5"/>
  <c r="GE5" i="5"/>
  <c r="GF5" i="5" s="1"/>
  <c r="GD5" i="5"/>
  <c r="FV5" i="5"/>
  <c r="FO5" i="5"/>
  <c r="FH5" i="5"/>
  <c r="FJ5" i="5" s="1"/>
  <c r="FK5" i="5" s="1"/>
  <c r="FG5" i="5"/>
  <c r="EW5" i="5"/>
  <c r="EY5" i="5" s="1"/>
  <c r="EZ5" i="5" s="1"/>
  <c r="EV5" i="5"/>
  <c r="EL5" i="5"/>
  <c r="EN5" i="5" s="1"/>
  <c r="EO5" i="5" s="1"/>
  <c r="EK5" i="5"/>
  <c r="EA5" i="5"/>
  <c r="EC5" i="5" s="1"/>
  <c r="ED5" i="5" s="1"/>
  <c r="DZ5" i="5"/>
  <c r="DP5" i="5"/>
  <c r="DR5" i="5" s="1"/>
  <c r="DS5" i="5" s="1"/>
  <c r="DO5" i="5"/>
  <c r="DE5" i="5"/>
  <c r="DG5" i="5" s="1"/>
  <c r="DH5" i="5" s="1"/>
  <c r="DD5" i="5"/>
  <c r="CT5" i="5"/>
  <c r="CV5" i="5" s="1"/>
  <c r="CW5" i="5" s="1"/>
  <c r="CS5" i="5"/>
  <c r="CL5" i="5"/>
  <c r="CH5" i="5"/>
  <c r="CA5" i="5"/>
  <c r="CB5" i="5" s="1"/>
  <c r="BZ5" i="5"/>
  <c r="BP5" i="5"/>
  <c r="BQ5" i="5" s="1"/>
  <c r="BO5" i="5"/>
  <c r="BE5" i="5"/>
  <c r="BF5" i="5" s="1"/>
  <c r="BD5" i="5"/>
  <c r="AT5" i="5"/>
  <c r="AU5" i="5" s="1"/>
  <c r="AS5" i="5"/>
  <c r="AI5" i="5"/>
  <c r="AJ5" i="5" s="1"/>
  <c r="AH5" i="5"/>
  <c r="X5" i="5"/>
  <c r="Y5" i="5" s="1"/>
  <c r="W5" i="5"/>
  <c r="Q5" i="5"/>
  <c r="R5" i="5" s="1"/>
  <c r="P5" i="5"/>
  <c r="L5" i="5"/>
  <c r="M5" i="5" s="1"/>
  <c r="K5" i="5"/>
  <c r="KN20" i="5"/>
  <c r="KG20" i="5"/>
  <c r="JZ20" i="5"/>
  <c r="JY20" i="5"/>
  <c r="JO20" i="5"/>
  <c r="JP20" i="5" s="1"/>
  <c r="JN20" i="5"/>
  <c r="JD20" i="5"/>
  <c r="JE20" i="5" s="1"/>
  <c r="JC20" i="5"/>
  <c r="IS20" i="5"/>
  <c r="IT20" i="5" s="1"/>
  <c r="IR20" i="5"/>
  <c r="IH20" i="5"/>
  <c r="II20" i="5" s="1"/>
  <c r="IG20" i="5"/>
  <c r="HW20" i="5"/>
  <c r="HX20" i="5" s="1"/>
  <c r="HV20" i="5"/>
  <c r="HL20" i="5"/>
  <c r="HM20" i="5" s="1"/>
  <c r="HK20" i="5"/>
  <c r="HA20" i="5"/>
  <c r="HB20" i="5" s="1"/>
  <c r="GZ20" i="5"/>
  <c r="GP20" i="5"/>
  <c r="GQ20" i="5" s="1"/>
  <c r="GO20" i="5"/>
  <c r="GE20" i="5"/>
  <c r="GF20" i="5" s="1"/>
  <c r="GD20" i="5"/>
  <c r="FV20" i="5"/>
  <c r="FO20" i="5"/>
  <c r="FH20" i="5"/>
  <c r="FJ20" i="5" s="1"/>
  <c r="FK20" i="5" s="1"/>
  <c r="FL20" i="5" s="1"/>
  <c r="FG20" i="5"/>
  <c r="EW20" i="5"/>
  <c r="EY20" i="5" s="1"/>
  <c r="EZ20" i="5" s="1"/>
  <c r="FA20" i="5" s="1"/>
  <c r="EV20" i="5"/>
  <c r="EL20" i="5"/>
  <c r="EN20" i="5" s="1"/>
  <c r="EO20" i="5" s="1"/>
  <c r="EP20" i="5" s="1"/>
  <c r="EK20" i="5"/>
  <c r="EA20" i="5"/>
  <c r="EC20" i="5" s="1"/>
  <c r="ED20" i="5" s="1"/>
  <c r="EE20" i="5" s="1"/>
  <c r="DZ20" i="5"/>
  <c r="DP20" i="5"/>
  <c r="DR20" i="5" s="1"/>
  <c r="DS20" i="5" s="1"/>
  <c r="DT20" i="5" s="1"/>
  <c r="DO20" i="5"/>
  <c r="DE20" i="5"/>
  <c r="DG20" i="5" s="1"/>
  <c r="DH20" i="5" s="1"/>
  <c r="DI20" i="5" s="1"/>
  <c r="DD20" i="5"/>
  <c r="CT20" i="5"/>
  <c r="CV20" i="5" s="1"/>
  <c r="CW20" i="5" s="1"/>
  <c r="CS20" i="5"/>
  <c r="CL20" i="5"/>
  <c r="CH20" i="5"/>
  <c r="CA20" i="5"/>
  <c r="CB20" i="5" s="1"/>
  <c r="BZ20" i="5"/>
  <c r="BP20" i="5"/>
  <c r="BQ20" i="5" s="1"/>
  <c r="BO20" i="5"/>
  <c r="BE20" i="5"/>
  <c r="BF20" i="5" s="1"/>
  <c r="BD20" i="5"/>
  <c r="AT20" i="5"/>
  <c r="AU20" i="5" s="1"/>
  <c r="AS20" i="5"/>
  <c r="AI20" i="5"/>
  <c r="AJ20" i="5" s="1"/>
  <c r="AH20" i="5"/>
  <c r="X20" i="5"/>
  <c r="Y20" i="5" s="1"/>
  <c r="W20" i="5"/>
  <c r="Q20" i="5"/>
  <c r="R20" i="5" s="1"/>
  <c r="S20" i="5" s="1"/>
  <c r="P20" i="5"/>
  <c r="L20" i="5"/>
  <c r="M20" i="5" s="1"/>
  <c r="N20" i="5" s="1"/>
  <c r="K20" i="5"/>
  <c r="KN4" i="5"/>
  <c r="KG4" i="5"/>
  <c r="JZ4" i="5"/>
  <c r="JY4" i="5"/>
  <c r="JO4" i="5"/>
  <c r="JP4" i="5" s="1"/>
  <c r="JN4" i="5"/>
  <c r="JD4" i="5"/>
  <c r="JE4" i="5" s="1"/>
  <c r="JC4" i="5"/>
  <c r="IS4" i="5"/>
  <c r="IT4" i="5" s="1"/>
  <c r="IR4" i="5"/>
  <c r="IH4" i="5"/>
  <c r="II4" i="5" s="1"/>
  <c r="IG4" i="5"/>
  <c r="HW4" i="5"/>
  <c r="HX4" i="5" s="1"/>
  <c r="HV4" i="5"/>
  <c r="HL4" i="5"/>
  <c r="HM4" i="5" s="1"/>
  <c r="HK4" i="5"/>
  <c r="HA4" i="5"/>
  <c r="HB4" i="5" s="1"/>
  <c r="GZ4" i="5"/>
  <c r="GP4" i="5"/>
  <c r="GQ4" i="5" s="1"/>
  <c r="GO4" i="5"/>
  <c r="GE4" i="5"/>
  <c r="GF4" i="5" s="1"/>
  <c r="GD4" i="5"/>
  <c r="FV4" i="5"/>
  <c r="FO4" i="5"/>
  <c r="FH4" i="5"/>
  <c r="FJ4" i="5" s="1"/>
  <c r="FK4" i="5" s="1"/>
  <c r="FG4" i="5"/>
  <c r="EW4" i="5"/>
  <c r="EY4" i="5" s="1"/>
  <c r="EZ4" i="5" s="1"/>
  <c r="EV4" i="5"/>
  <c r="EL4" i="5"/>
  <c r="EN4" i="5" s="1"/>
  <c r="EO4" i="5" s="1"/>
  <c r="EK4" i="5"/>
  <c r="EA4" i="5"/>
  <c r="EC4" i="5" s="1"/>
  <c r="ED4" i="5" s="1"/>
  <c r="DZ4" i="5"/>
  <c r="DP4" i="5"/>
  <c r="DR4" i="5" s="1"/>
  <c r="DS4" i="5" s="1"/>
  <c r="DO4" i="5"/>
  <c r="DE4" i="5"/>
  <c r="DG4" i="5" s="1"/>
  <c r="DH4" i="5" s="1"/>
  <c r="DD4" i="5"/>
  <c r="CT4" i="5"/>
  <c r="CV4" i="5" s="1"/>
  <c r="CW4" i="5" s="1"/>
  <c r="CS4" i="5"/>
  <c r="CL4" i="5"/>
  <c r="CH4" i="5"/>
  <c r="CA4" i="5"/>
  <c r="CB4" i="5" s="1"/>
  <c r="BZ4" i="5"/>
  <c r="BP4" i="5"/>
  <c r="BQ4" i="5" s="1"/>
  <c r="BO4" i="5"/>
  <c r="BE4" i="5"/>
  <c r="BF4" i="5" s="1"/>
  <c r="BD4" i="5"/>
  <c r="AT4" i="5"/>
  <c r="AU4" i="5" s="1"/>
  <c r="AS4" i="5"/>
  <c r="AI4" i="5"/>
  <c r="AJ4" i="5" s="1"/>
  <c r="AH4" i="5"/>
  <c r="X4" i="5"/>
  <c r="Y4" i="5" s="1"/>
  <c r="W4" i="5"/>
  <c r="Q4" i="5"/>
  <c r="R4" i="5" s="1"/>
  <c r="P4" i="5"/>
  <c r="L4" i="5"/>
  <c r="M4" i="5" s="1"/>
  <c r="K4" i="5"/>
  <c r="KN3" i="5"/>
  <c r="KG3" i="5"/>
  <c r="JZ3" i="5"/>
  <c r="JY3" i="5"/>
  <c r="JO3" i="5"/>
  <c r="JP3" i="5" s="1"/>
  <c r="JN3" i="5"/>
  <c r="JD3" i="5"/>
  <c r="JE3" i="5" s="1"/>
  <c r="JC3" i="5"/>
  <c r="IS3" i="5"/>
  <c r="IT3" i="5" s="1"/>
  <c r="IR3" i="5"/>
  <c r="IH3" i="5"/>
  <c r="II3" i="5" s="1"/>
  <c r="IG3" i="5"/>
  <c r="HW3" i="5"/>
  <c r="HX3" i="5" s="1"/>
  <c r="HV3" i="5"/>
  <c r="HL3" i="5"/>
  <c r="HM3" i="5" s="1"/>
  <c r="HK3" i="5"/>
  <c r="HA3" i="5"/>
  <c r="HB3" i="5" s="1"/>
  <c r="GZ3" i="5"/>
  <c r="GP3" i="5"/>
  <c r="GQ3" i="5" s="1"/>
  <c r="GO3" i="5"/>
  <c r="GE3" i="5"/>
  <c r="GF3" i="5" s="1"/>
  <c r="GD3" i="5"/>
  <c r="FV3" i="5"/>
  <c r="KQ3" i="5" s="1"/>
  <c r="FO3" i="5"/>
  <c r="FH3" i="5"/>
  <c r="FJ3" i="5" s="1"/>
  <c r="FK3" i="5" s="1"/>
  <c r="FG3" i="5"/>
  <c r="EW3" i="5"/>
  <c r="EV3" i="5"/>
  <c r="EL3" i="5"/>
  <c r="EN3" i="5" s="1"/>
  <c r="EO3" i="5" s="1"/>
  <c r="EK3" i="5"/>
  <c r="EA3" i="5"/>
  <c r="DZ3" i="5"/>
  <c r="DP3" i="5"/>
  <c r="DR3" i="5" s="1"/>
  <c r="DS3" i="5" s="1"/>
  <c r="DO3" i="5"/>
  <c r="DE3" i="5"/>
  <c r="DD3" i="5"/>
  <c r="CT3" i="5"/>
  <c r="CV3" i="5" s="1"/>
  <c r="CW3" i="5" s="1"/>
  <c r="CS3" i="5"/>
  <c r="CL3" i="5"/>
  <c r="CH3" i="5"/>
  <c r="CA3" i="5"/>
  <c r="CB3" i="5" s="1"/>
  <c r="BZ3" i="5"/>
  <c r="BP3" i="5"/>
  <c r="BQ3" i="5" s="1"/>
  <c r="BO3" i="5"/>
  <c r="BE3" i="5"/>
  <c r="BF3" i="5" s="1"/>
  <c r="BD3" i="5"/>
  <c r="AT3" i="5"/>
  <c r="AU3" i="5" s="1"/>
  <c r="AS3" i="5"/>
  <c r="AI3" i="5"/>
  <c r="AJ3" i="5" s="1"/>
  <c r="AH3" i="5"/>
  <c r="X3" i="5"/>
  <c r="Y3" i="5" s="1"/>
  <c r="W3" i="5"/>
  <c r="Q3" i="5"/>
  <c r="R3" i="5" s="1"/>
  <c r="P3" i="5"/>
  <c r="L3" i="5"/>
  <c r="M3" i="5" s="1"/>
  <c r="K3" i="5"/>
  <c r="KN2" i="5"/>
  <c r="KG2" i="5"/>
  <c r="JZ2" i="5"/>
  <c r="JO2" i="5"/>
  <c r="JP2" i="5" s="1"/>
  <c r="JN2" i="5"/>
  <c r="JD2" i="5"/>
  <c r="JE2" i="5" s="1"/>
  <c r="JC2" i="5"/>
  <c r="IS2" i="5"/>
  <c r="IT2" i="5" s="1"/>
  <c r="IR2" i="5"/>
  <c r="IH2" i="5"/>
  <c r="II2" i="5" s="1"/>
  <c r="IG2" i="5"/>
  <c r="HW2" i="5"/>
  <c r="HX2" i="5" s="1"/>
  <c r="HV2" i="5"/>
  <c r="HL2" i="5"/>
  <c r="HM2" i="5" s="1"/>
  <c r="HK2" i="5"/>
  <c r="HA2" i="5"/>
  <c r="HB2" i="5" s="1"/>
  <c r="GZ2" i="5"/>
  <c r="GP2" i="5"/>
  <c r="GQ2" i="5" s="1"/>
  <c r="GO2" i="5"/>
  <c r="GE2" i="5"/>
  <c r="GF2" i="5" s="1"/>
  <c r="GD2" i="5"/>
  <c r="FV2" i="5"/>
  <c r="FO2" i="5"/>
  <c r="FH2" i="5"/>
  <c r="FJ2" i="5" s="1"/>
  <c r="FK2" i="5" s="1"/>
  <c r="FG2" i="5"/>
  <c r="EW2" i="5"/>
  <c r="EV2" i="5"/>
  <c r="EL2" i="5"/>
  <c r="EN2" i="5" s="1"/>
  <c r="EO2" i="5" s="1"/>
  <c r="EK2" i="5"/>
  <c r="EA2" i="5"/>
  <c r="DZ2" i="5"/>
  <c r="DP2" i="5"/>
  <c r="DR2" i="5" s="1"/>
  <c r="DS2" i="5" s="1"/>
  <c r="DO2" i="5"/>
  <c r="DE2" i="5"/>
  <c r="DD2" i="5"/>
  <c r="CT2" i="5"/>
  <c r="CV2" i="5" s="1"/>
  <c r="CW2" i="5" s="1"/>
  <c r="CS2" i="5"/>
  <c r="CL2" i="5"/>
  <c r="CH2" i="5"/>
  <c r="CA2" i="5"/>
  <c r="CB2" i="5" s="1"/>
  <c r="BZ2" i="5"/>
  <c r="BP2" i="5"/>
  <c r="BQ2" i="5" s="1"/>
  <c r="BO2" i="5"/>
  <c r="BE2" i="5"/>
  <c r="BF2" i="5" s="1"/>
  <c r="BD2" i="5"/>
  <c r="AT2" i="5"/>
  <c r="AU2" i="5" s="1"/>
  <c r="AS2" i="5"/>
  <c r="AI2" i="5"/>
  <c r="AJ2" i="5" s="1"/>
  <c r="AH2" i="5"/>
  <c r="X2" i="5"/>
  <c r="Y2" i="5" s="1"/>
  <c r="W2" i="5"/>
  <c r="Q2" i="5"/>
  <c r="R2" i="5" s="1"/>
  <c r="P2" i="5"/>
  <c r="L2" i="5"/>
  <c r="M2" i="5" s="1"/>
  <c r="K2" i="5"/>
  <c r="LV2" i="2"/>
  <c r="LW2" i="2" s="1"/>
  <c r="LK2" i="2"/>
  <c r="LM2" i="2" s="1"/>
  <c r="LN2" i="2" s="1"/>
  <c r="KZ2" i="2"/>
  <c r="KY2" i="2"/>
  <c r="KQ2" i="5" l="1"/>
  <c r="LB2" i="2"/>
  <c r="LC2" i="2" s="1"/>
  <c r="KT28" i="2"/>
  <c r="NA5" i="4"/>
  <c r="NA9" i="4"/>
  <c r="NA13" i="4"/>
  <c r="NA17" i="4"/>
  <c r="NA21" i="4"/>
  <c r="NA25" i="4"/>
  <c r="NA3" i="4"/>
  <c r="NA7" i="4"/>
  <c r="NA11" i="4"/>
  <c r="NA15" i="4"/>
  <c r="NA19" i="4"/>
  <c r="NA23" i="4"/>
  <c r="MZ29" i="4"/>
  <c r="NA44" i="4"/>
  <c r="NA14" i="4"/>
  <c r="NA6" i="4"/>
  <c r="NA24" i="4"/>
  <c r="NA16" i="4"/>
  <c r="NA8" i="4"/>
  <c r="NA18" i="4"/>
  <c r="NA10" i="4"/>
  <c r="NA20" i="4"/>
  <c r="NA12" i="4"/>
  <c r="NA4" i="4"/>
  <c r="NA22" i="4"/>
  <c r="MK2" i="2"/>
  <c r="MV2" i="2"/>
  <c r="LO2" i="2"/>
  <c r="N3" i="5"/>
  <c r="S3" i="5"/>
  <c r="DT3" i="5"/>
  <c r="EP3" i="5"/>
  <c r="FL3" i="5"/>
  <c r="N4" i="5"/>
  <c r="S4" i="5"/>
  <c r="DI4" i="5"/>
  <c r="DT4" i="5"/>
  <c r="EE4" i="5"/>
  <c r="EP4" i="5"/>
  <c r="FA4" i="5"/>
  <c r="FL4" i="5"/>
  <c r="N5" i="5"/>
  <c r="S5" i="5"/>
  <c r="DI5" i="5"/>
  <c r="DT5" i="5"/>
  <c r="EE5" i="5"/>
  <c r="EP5" i="5"/>
  <c r="FA5" i="5"/>
  <c r="FL5" i="5"/>
  <c r="KD5" i="5"/>
  <c r="N6" i="5"/>
  <c r="S6" i="5"/>
  <c r="DI6" i="5"/>
  <c r="DT6" i="5"/>
  <c r="EE6" i="5"/>
  <c r="EP6" i="5"/>
  <c r="FA6" i="5"/>
  <c r="FL6" i="5"/>
  <c r="N7" i="5"/>
  <c r="S7" i="5"/>
  <c r="DI7" i="5"/>
  <c r="EE7" i="5"/>
  <c r="EP7" i="5"/>
  <c r="FA7" i="5"/>
  <c r="N8" i="5"/>
  <c r="S8" i="5"/>
  <c r="DI8" i="5"/>
  <c r="EE8" i="5"/>
  <c r="EP8" i="5"/>
  <c r="FA8" i="5"/>
  <c r="N9" i="5"/>
  <c r="S9" i="5"/>
  <c r="EP9" i="5"/>
  <c r="N42" i="5"/>
  <c r="S42" i="5"/>
  <c r="EP42" i="5"/>
  <c r="N41" i="5"/>
  <c r="S41" i="5"/>
  <c r="EP41" i="5"/>
  <c r="N10" i="5"/>
  <c r="S10" i="5"/>
  <c r="EP10" i="5"/>
  <c r="FA10" i="5"/>
  <c r="KD10" i="5"/>
  <c r="N11" i="5"/>
  <c r="S11" i="5"/>
  <c r="N2" i="5"/>
  <c r="S2" i="5"/>
  <c r="DT2" i="5"/>
  <c r="EP2" i="5"/>
  <c r="FL2" i="5"/>
  <c r="FL11" i="5"/>
  <c r="GT11" i="5"/>
  <c r="HP11" i="5"/>
  <c r="IA11" i="5"/>
  <c r="IL11" i="5"/>
  <c r="JH11" i="5"/>
  <c r="JS11" i="5"/>
  <c r="KD11" i="5"/>
  <c r="LZ2" i="4"/>
  <c r="MV2" i="4"/>
  <c r="LZ9" i="4"/>
  <c r="LZ13" i="4"/>
  <c r="LZ17" i="4"/>
  <c r="LZ25" i="4"/>
  <c r="LZ3" i="4"/>
  <c r="LZ7" i="4"/>
  <c r="LZ11" i="4"/>
  <c r="LZ15" i="4"/>
  <c r="LZ19" i="4"/>
  <c r="LZ23" i="4"/>
  <c r="MK2" i="4"/>
  <c r="LZ5" i="4"/>
  <c r="LZ21" i="4"/>
  <c r="FS11" i="5"/>
  <c r="KK11" i="5" s="1"/>
  <c r="FW16" i="5"/>
  <c r="KQ2" i="4"/>
  <c r="KP2" i="4"/>
  <c r="MS2" i="4"/>
  <c r="CU42" i="5"/>
  <c r="EB27" i="5"/>
  <c r="DQ21" i="5"/>
  <c r="BQ38" i="5"/>
  <c r="DQ20" i="5"/>
  <c r="CU8" i="5"/>
  <c r="CU10" i="5"/>
  <c r="FS24" i="5"/>
  <c r="EN24" i="5"/>
  <c r="EO24" i="5" s="1"/>
  <c r="EP24" i="5" s="1"/>
  <c r="BR32" i="5"/>
  <c r="BS32" i="5" s="1"/>
  <c r="BT32" i="5" s="1"/>
  <c r="DQ3" i="5"/>
  <c r="DQ5" i="5"/>
  <c r="GF11" i="5"/>
  <c r="HM23" i="5"/>
  <c r="FS25" i="5"/>
  <c r="EM25" i="5"/>
  <c r="BQ29" i="5"/>
  <c r="BF36" i="5"/>
  <c r="DQ2" i="5"/>
  <c r="DQ4" i="5"/>
  <c r="HN5" i="5"/>
  <c r="HO5" i="5" s="1"/>
  <c r="CU7" i="5"/>
  <c r="CU9" i="5"/>
  <c r="CU41" i="5"/>
  <c r="GR10" i="5"/>
  <c r="GS10" i="5" s="1"/>
  <c r="JP11" i="5"/>
  <c r="HM19" i="5"/>
  <c r="HM22" i="5"/>
  <c r="AU24" i="5"/>
  <c r="AU25" i="5"/>
  <c r="AJ27" i="5"/>
  <c r="BR28" i="5"/>
  <c r="BS28" i="5" s="1"/>
  <c r="BT28" i="5" s="1"/>
  <c r="BF31" i="5"/>
  <c r="BR34" i="5"/>
  <c r="BS34" i="5" s="1"/>
  <c r="BT34" i="5" s="1"/>
  <c r="BR37" i="5"/>
  <c r="BS37" i="5" s="1"/>
  <c r="BT37" i="5" s="1"/>
  <c r="BQ39" i="5"/>
  <c r="FI2" i="5"/>
  <c r="FI3" i="5"/>
  <c r="FI4" i="5"/>
  <c r="FI20" i="5"/>
  <c r="FI5" i="5"/>
  <c r="JF5" i="5"/>
  <c r="JG5" i="5" s="1"/>
  <c r="EB6" i="5"/>
  <c r="EM7" i="5"/>
  <c r="EM8" i="5"/>
  <c r="EM9" i="5"/>
  <c r="EM42" i="5"/>
  <c r="EM41" i="5"/>
  <c r="EM10" i="5"/>
  <c r="IJ10" i="5"/>
  <c r="IK10" i="5" s="1"/>
  <c r="AV11" i="5"/>
  <c r="AW11" i="5" s="1"/>
  <c r="HX11" i="5"/>
  <c r="EX19" i="5"/>
  <c r="JE19" i="5"/>
  <c r="FI21" i="5"/>
  <c r="JE22" i="5"/>
  <c r="CV24" i="5"/>
  <c r="CW24" i="5" s="1"/>
  <c r="CU25" i="5"/>
  <c r="CB27" i="5"/>
  <c r="Z28" i="5"/>
  <c r="AA28" i="5" s="1"/>
  <c r="AB28" i="5" s="1"/>
  <c r="Y29" i="5"/>
  <c r="Z32" i="5"/>
  <c r="AA32" i="5" s="1"/>
  <c r="AB32" i="5" s="1"/>
  <c r="Z34" i="5"/>
  <c r="AA34" i="5" s="1"/>
  <c r="Z37" i="5"/>
  <c r="AA37" i="5" s="1"/>
  <c r="Y38" i="5"/>
  <c r="Y39" i="5"/>
  <c r="CB40" i="5"/>
  <c r="GR19" i="5"/>
  <c r="GS19" i="5" s="1"/>
  <c r="GT19" i="5" s="1"/>
  <c r="GQ19" i="5"/>
  <c r="CV21" i="5"/>
  <c r="CW21" i="5" s="1"/>
  <c r="CX21" i="5" s="1"/>
  <c r="CU21" i="5"/>
  <c r="Z24" i="5"/>
  <c r="AA24" i="5" s="1"/>
  <c r="Y24" i="5"/>
  <c r="DQ24" i="5"/>
  <c r="DR24" i="5"/>
  <c r="DS24" i="5" s="1"/>
  <c r="DT24" i="5" s="1"/>
  <c r="DR25" i="5"/>
  <c r="DS25" i="5" s="1"/>
  <c r="DT25" i="5" s="1"/>
  <c r="DQ25" i="5"/>
  <c r="DG27" i="5"/>
  <c r="DH27" i="5" s="1"/>
  <c r="DI27" i="5" s="1"/>
  <c r="DF27" i="5"/>
  <c r="AK31" i="5"/>
  <c r="AL31" i="5" s="1"/>
  <c r="AM31" i="5" s="1"/>
  <c r="AJ31" i="5"/>
  <c r="AU34" i="5"/>
  <c r="AV34" i="5"/>
  <c r="AW34" i="5" s="1"/>
  <c r="AX34" i="5" s="1"/>
  <c r="AU37" i="5"/>
  <c r="AV37" i="5"/>
  <c r="AW37" i="5" s="1"/>
  <c r="AX37" i="5" s="1"/>
  <c r="FJ7" i="5"/>
  <c r="FK7" i="5" s="1"/>
  <c r="FI7" i="5"/>
  <c r="FJ8" i="5"/>
  <c r="FK8" i="5" s="1"/>
  <c r="FI8" i="5"/>
  <c r="FJ9" i="5"/>
  <c r="FK9" i="5" s="1"/>
  <c r="FI9" i="5"/>
  <c r="FJ42" i="5"/>
  <c r="FK42" i="5" s="1"/>
  <c r="FI42" i="5"/>
  <c r="FJ41" i="5"/>
  <c r="FK41" i="5" s="1"/>
  <c r="FI41" i="5"/>
  <c r="FJ10" i="5"/>
  <c r="FK10" i="5" s="1"/>
  <c r="FI10" i="5"/>
  <c r="JE10" i="5"/>
  <c r="JF10" i="5"/>
  <c r="JG10" i="5" s="1"/>
  <c r="BQ11" i="5"/>
  <c r="BR11" i="5"/>
  <c r="BS11" i="5" s="1"/>
  <c r="IU11" i="5"/>
  <c r="IV11" i="5" s="1"/>
  <c r="IT11" i="5"/>
  <c r="GR22" i="5"/>
  <c r="GS22" i="5" s="1"/>
  <c r="GT22" i="5" s="1"/>
  <c r="GQ22" i="5"/>
  <c r="GR23" i="5"/>
  <c r="GS23" i="5" s="1"/>
  <c r="GT23" i="5" s="1"/>
  <c r="GQ23" i="5"/>
  <c r="Z25" i="5"/>
  <c r="AA25" i="5" s="1"/>
  <c r="AB25" i="5" s="1"/>
  <c r="Y25" i="5"/>
  <c r="AU28" i="5"/>
  <c r="AV28" i="5"/>
  <c r="AW28" i="5" s="1"/>
  <c r="AX28" i="5" s="1"/>
  <c r="AV29" i="5"/>
  <c r="AW29" i="5" s="1"/>
  <c r="AX29" i="5" s="1"/>
  <c r="AU29" i="5"/>
  <c r="AU32" i="5"/>
  <c r="AV32" i="5"/>
  <c r="AW32" i="5" s="1"/>
  <c r="AX32" i="5" s="1"/>
  <c r="AK36" i="5"/>
  <c r="AL36" i="5" s="1"/>
  <c r="AM36" i="5" s="1"/>
  <c r="AJ36" i="5"/>
  <c r="AV38" i="5"/>
  <c r="AW38" i="5" s="1"/>
  <c r="AX38" i="5" s="1"/>
  <c r="AU38" i="5"/>
  <c r="AV39" i="5"/>
  <c r="AW39" i="5" s="1"/>
  <c r="AX39" i="5" s="1"/>
  <c r="AU39" i="5"/>
  <c r="CU2" i="5"/>
  <c r="EM2" i="5"/>
  <c r="CU3" i="5"/>
  <c r="EM3" i="5"/>
  <c r="CU4" i="5"/>
  <c r="EM4" i="5"/>
  <c r="CU20" i="5"/>
  <c r="EM20" i="5"/>
  <c r="CU5" i="5"/>
  <c r="EM5" i="5"/>
  <c r="GR5" i="5"/>
  <c r="GS5" i="5" s="1"/>
  <c r="IJ5" i="5"/>
  <c r="IK5" i="5" s="1"/>
  <c r="FS6" i="5"/>
  <c r="KK6" i="5" s="1"/>
  <c r="DF6" i="5"/>
  <c r="EX6" i="5"/>
  <c r="DR7" i="5"/>
  <c r="DS7" i="5" s="1"/>
  <c r="DQ7" i="5"/>
  <c r="DR8" i="5"/>
  <c r="DS8" i="5" s="1"/>
  <c r="DQ8" i="5"/>
  <c r="DR9" i="5"/>
  <c r="DS9" i="5" s="1"/>
  <c r="DQ9" i="5"/>
  <c r="DR42" i="5"/>
  <c r="DS42" i="5" s="1"/>
  <c r="DQ42" i="5"/>
  <c r="DR41" i="5"/>
  <c r="DS41" i="5" s="1"/>
  <c r="DQ41" i="5"/>
  <c r="DR10" i="5"/>
  <c r="DS10" i="5" s="1"/>
  <c r="DQ10" i="5"/>
  <c r="HM10" i="5"/>
  <c r="HN10" i="5"/>
  <c r="HO10" i="5" s="1"/>
  <c r="Y11" i="5"/>
  <c r="Z11" i="5"/>
  <c r="AA11" i="5" s="1"/>
  <c r="HC11" i="5"/>
  <c r="HD11" i="5" s="1"/>
  <c r="HB11" i="5"/>
  <c r="EC19" i="5"/>
  <c r="ED19" i="5" s="1"/>
  <c r="EE19" i="5" s="1"/>
  <c r="EB19" i="5"/>
  <c r="IJ19" i="5"/>
  <c r="IK19" i="5" s="1"/>
  <c r="IL19" i="5" s="1"/>
  <c r="II19" i="5"/>
  <c r="EN21" i="5"/>
  <c r="EO21" i="5" s="1"/>
  <c r="EP21" i="5" s="1"/>
  <c r="EM21" i="5"/>
  <c r="IJ22" i="5"/>
  <c r="IK22" i="5" s="1"/>
  <c r="IL22" i="5" s="1"/>
  <c r="II22" i="5"/>
  <c r="IU23" i="5"/>
  <c r="IV23" i="5" s="1"/>
  <c r="IW23" i="5" s="1"/>
  <c r="IT23" i="5"/>
  <c r="BR24" i="5"/>
  <c r="BS24" i="5" s="1"/>
  <c r="BT24" i="5" s="1"/>
  <c r="BQ24" i="5"/>
  <c r="BR25" i="5"/>
  <c r="BS25" i="5" s="1"/>
  <c r="BT25" i="5" s="1"/>
  <c r="BQ25" i="5"/>
  <c r="FJ25" i="5"/>
  <c r="FK25" i="5" s="1"/>
  <c r="FL25" i="5" s="1"/>
  <c r="FI25" i="5"/>
  <c r="BG27" i="5"/>
  <c r="BH27" i="5" s="1"/>
  <c r="BI27" i="5" s="1"/>
  <c r="BF27" i="5"/>
  <c r="EY27" i="5"/>
  <c r="EZ27" i="5" s="1"/>
  <c r="FA27" i="5" s="1"/>
  <c r="EX27" i="5"/>
  <c r="CC31" i="5"/>
  <c r="CD31" i="5" s="1"/>
  <c r="CE31" i="5" s="1"/>
  <c r="CB31" i="5"/>
  <c r="CC36" i="5"/>
  <c r="CD36" i="5" s="1"/>
  <c r="CE36" i="5" s="1"/>
  <c r="CB36" i="5"/>
  <c r="KQ11" i="5"/>
  <c r="MH2" i="4"/>
  <c r="LW2" i="4"/>
  <c r="LB2" i="4"/>
  <c r="LC2" i="4" s="1"/>
  <c r="DG2" i="5"/>
  <c r="DH2" i="5" s="1"/>
  <c r="DF2" i="5"/>
  <c r="EY2" i="5"/>
  <c r="EZ2" i="5" s="1"/>
  <c r="EX2" i="5"/>
  <c r="DG3" i="5"/>
  <c r="DH3" i="5" s="1"/>
  <c r="DF3" i="5"/>
  <c r="EY3" i="5"/>
  <c r="EZ3" i="5" s="1"/>
  <c r="EX3" i="5"/>
  <c r="EC2" i="5"/>
  <c r="ED2" i="5" s="1"/>
  <c r="EB2" i="5"/>
  <c r="EC3" i="5"/>
  <c r="ED3" i="5" s="1"/>
  <c r="EB3" i="5"/>
  <c r="EC9" i="5"/>
  <c r="ED9" i="5" s="1"/>
  <c r="EB9" i="5"/>
  <c r="EC42" i="5"/>
  <c r="ED42" i="5" s="1"/>
  <c r="EB42" i="5"/>
  <c r="EC41" i="5"/>
  <c r="ED41" i="5" s="1"/>
  <c r="EB41" i="5"/>
  <c r="EC10" i="5"/>
  <c r="ED10" i="5" s="1"/>
  <c r="EB10" i="5"/>
  <c r="FS2" i="5"/>
  <c r="KK2" i="5" s="1"/>
  <c r="FS3" i="5"/>
  <c r="KK3" i="5" s="1"/>
  <c r="DF4" i="5"/>
  <c r="EB4" i="5"/>
  <c r="EX4" i="5"/>
  <c r="FS4" i="5"/>
  <c r="KK4" i="5" s="1"/>
  <c r="DF20" i="5"/>
  <c r="EB20" i="5"/>
  <c r="EX20" i="5"/>
  <c r="FS20" i="5"/>
  <c r="KK20" i="5" s="1"/>
  <c r="DF5" i="5"/>
  <c r="EB5" i="5"/>
  <c r="EX5" i="5"/>
  <c r="FS5" i="5"/>
  <c r="KK5" i="5" s="1"/>
  <c r="GG5" i="5"/>
  <c r="GH5" i="5" s="1"/>
  <c r="HC5" i="5"/>
  <c r="HD5" i="5" s="1"/>
  <c r="HY5" i="5"/>
  <c r="HZ5" i="5" s="1"/>
  <c r="IU5" i="5"/>
  <c r="IV5" i="5" s="1"/>
  <c r="JQ5" i="5"/>
  <c r="JR5" i="5" s="1"/>
  <c r="CU6" i="5"/>
  <c r="DQ6" i="5"/>
  <c r="EM6" i="5"/>
  <c r="FI6" i="5"/>
  <c r="DF7" i="5"/>
  <c r="EB7" i="5"/>
  <c r="EX7" i="5"/>
  <c r="FS7" i="5"/>
  <c r="KK7" i="5" s="1"/>
  <c r="DF8" i="5"/>
  <c r="EB8" i="5"/>
  <c r="EX8" i="5"/>
  <c r="FS8" i="5"/>
  <c r="KK8" i="5" s="1"/>
  <c r="DG9" i="5"/>
  <c r="DH9" i="5" s="1"/>
  <c r="DF9" i="5"/>
  <c r="EY9" i="5"/>
  <c r="EZ9" i="5" s="1"/>
  <c r="EX9" i="5"/>
  <c r="DG42" i="5"/>
  <c r="DH42" i="5" s="1"/>
  <c r="DF42" i="5"/>
  <c r="EY42" i="5"/>
  <c r="EZ42" i="5" s="1"/>
  <c r="EX42" i="5"/>
  <c r="DG41" i="5"/>
  <c r="DH41" i="5" s="1"/>
  <c r="DF41" i="5"/>
  <c r="EY41" i="5"/>
  <c r="EZ41" i="5" s="1"/>
  <c r="EX41" i="5"/>
  <c r="DG10" i="5"/>
  <c r="DH10" i="5" s="1"/>
  <c r="DF10" i="5"/>
  <c r="KO11" i="5"/>
  <c r="GG19" i="5"/>
  <c r="GH19" i="5" s="1"/>
  <c r="GI19" i="5" s="1"/>
  <c r="GF19" i="5"/>
  <c r="HY19" i="5"/>
  <c r="HZ19" i="5" s="1"/>
  <c r="IA19" i="5" s="1"/>
  <c r="HX19" i="5"/>
  <c r="JQ19" i="5"/>
  <c r="JR19" i="5" s="1"/>
  <c r="JS19" i="5" s="1"/>
  <c r="JP19" i="5"/>
  <c r="EC21" i="5"/>
  <c r="ED21" i="5" s="1"/>
  <c r="EE21" i="5" s="1"/>
  <c r="EB21" i="5"/>
  <c r="GG22" i="5"/>
  <c r="GH22" i="5" s="1"/>
  <c r="GI22" i="5" s="1"/>
  <c r="GF22" i="5"/>
  <c r="HY22" i="5"/>
  <c r="HZ22" i="5" s="1"/>
  <c r="IA22" i="5" s="1"/>
  <c r="HX22" i="5"/>
  <c r="JQ22" i="5"/>
  <c r="JR22" i="5" s="1"/>
  <c r="JS22" i="5" s="1"/>
  <c r="JP22" i="5"/>
  <c r="HY23" i="5"/>
  <c r="HZ23" i="5" s="1"/>
  <c r="IA23" i="5" s="1"/>
  <c r="HX23" i="5"/>
  <c r="BG24" i="5"/>
  <c r="BH24" i="5" s="1"/>
  <c r="BI24" i="5" s="1"/>
  <c r="BF24" i="5"/>
  <c r="DF24" i="5"/>
  <c r="DG24" i="5"/>
  <c r="DH24" i="5" s="1"/>
  <c r="DI24" i="5" s="1"/>
  <c r="EX24" i="5"/>
  <c r="EY24" i="5"/>
  <c r="EZ24" i="5" s="1"/>
  <c r="FA24" i="5" s="1"/>
  <c r="BG25" i="5"/>
  <c r="BH25" i="5" s="1"/>
  <c r="BI25" i="5" s="1"/>
  <c r="BF25" i="5"/>
  <c r="DG25" i="5"/>
  <c r="DH25" i="5" s="1"/>
  <c r="DI25" i="5" s="1"/>
  <c r="DF25" i="5"/>
  <c r="EY25" i="5"/>
  <c r="EZ25" i="5" s="1"/>
  <c r="FA25" i="5" s="1"/>
  <c r="EX25" i="5"/>
  <c r="AV27" i="5"/>
  <c r="AW27" i="5" s="1"/>
  <c r="AX27" i="5" s="1"/>
  <c r="AU27" i="5"/>
  <c r="CV27" i="5"/>
  <c r="CW27" i="5" s="1"/>
  <c r="CX27" i="5" s="1"/>
  <c r="CU27" i="5"/>
  <c r="EN27" i="5"/>
  <c r="EO27" i="5" s="1"/>
  <c r="EP27" i="5" s="1"/>
  <c r="EM27" i="5"/>
  <c r="FW27" i="5"/>
  <c r="BF28" i="5"/>
  <c r="BG28" i="5"/>
  <c r="BH28" i="5" s="1"/>
  <c r="BI28" i="5" s="1"/>
  <c r="BG29" i="5"/>
  <c r="BH29" i="5" s="1"/>
  <c r="BI29" i="5" s="1"/>
  <c r="BF29" i="5"/>
  <c r="AV31" i="5"/>
  <c r="AW31" i="5" s="1"/>
  <c r="AX31" i="5" s="1"/>
  <c r="AU31" i="5"/>
  <c r="BF32" i="5"/>
  <c r="BG32" i="5"/>
  <c r="BH32" i="5" s="1"/>
  <c r="BI32" i="5" s="1"/>
  <c r="BF34" i="5"/>
  <c r="BG34" i="5"/>
  <c r="BH34" i="5" s="1"/>
  <c r="BI34" i="5" s="1"/>
  <c r="AV36" i="5"/>
  <c r="AW36" i="5" s="1"/>
  <c r="AX36" i="5" s="1"/>
  <c r="AU36" i="5"/>
  <c r="BF37" i="5"/>
  <c r="BG37" i="5"/>
  <c r="BH37" i="5" s="1"/>
  <c r="BI37" i="5" s="1"/>
  <c r="BG38" i="5"/>
  <c r="BH38" i="5" s="1"/>
  <c r="BI38" i="5" s="1"/>
  <c r="BF38" i="5"/>
  <c r="BG39" i="5"/>
  <c r="BH39" i="5" s="1"/>
  <c r="BI39" i="5" s="1"/>
  <c r="BF39" i="5"/>
  <c r="FS9" i="5"/>
  <c r="KK9" i="5" s="1"/>
  <c r="FS42" i="5"/>
  <c r="KK42" i="5" s="1"/>
  <c r="FS41" i="5"/>
  <c r="KK41" i="5" s="1"/>
  <c r="EX10" i="5"/>
  <c r="FS10" i="5"/>
  <c r="KK10" i="5" s="1"/>
  <c r="GG10" i="5"/>
  <c r="GH10" i="5" s="1"/>
  <c r="HC10" i="5"/>
  <c r="HD10" i="5" s="1"/>
  <c r="HY10" i="5"/>
  <c r="HZ10" i="5" s="1"/>
  <c r="IU10" i="5"/>
  <c r="IV10" i="5" s="1"/>
  <c r="JQ10" i="5"/>
  <c r="JR10" i="5" s="1"/>
  <c r="AK11" i="5"/>
  <c r="AL11" i="5" s="1"/>
  <c r="BG11" i="5"/>
  <c r="BH11" i="5" s="1"/>
  <c r="CC11" i="5"/>
  <c r="CD11" i="5" s="1"/>
  <c r="GQ11" i="5"/>
  <c r="HM11" i="5"/>
  <c r="II11" i="5"/>
  <c r="JE11" i="5"/>
  <c r="KA11" i="5"/>
  <c r="EN19" i="5"/>
  <c r="EO19" i="5" s="1"/>
  <c r="EP19" i="5" s="1"/>
  <c r="EM19" i="5"/>
  <c r="HC19" i="5"/>
  <c r="HD19" i="5" s="1"/>
  <c r="HE19" i="5" s="1"/>
  <c r="HB19" i="5"/>
  <c r="IU19" i="5"/>
  <c r="IV19" i="5" s="1"/>
  <c r="IW19" i="5" s="1"/>
  <c r="IT19" i="5"/>
  <c r="DG21" i="5"/>
  <c r="DH21" i="5" s="1"/>
  <c r="DI21" i="5" s="1"/>
  <c r="DF21" i="5"/>
  <c r="EY21" i="5"/>
  <c r="EZ21" i="5" s="1"/>
  <c r="FA21" i="5" s="1"/>
  <c r="EX21" i="5"/>
  <c r="HC22" i="5"/>
  <c r="HD22" i="5" s="1"/>
  <c r="HE22" i="5" s="1"/>
  <c r="HB22" i="5"/>
  <c r="IU22" i="5"/>
  <c r="IV22" i="5" s="1"/>
  <c r="IW22" i="5" s="1"/>
  <c r="IT22" i="5"/>
  <c r="HC23" i="5"/>
  <c r="HD23" i="5" s="1"/>
  <c r="HE23" i="5" s="1"/>
  <c r="HB23" i="5"/>
  <c r="JQ23" i="5"/>
  <c r="JR23" i="5" s="1"/>
  <c r="JS23" i="5" s="1"/>
  <c r="JP23" i="5"/>
  <c r="AK24" i="5"/>
  <c r="AL24" i="5" s="1"/>
  <c r="AM24" i="5" s="1"/>
  <c r="AJ24" i="5"/>
  <c r="CC24" i="5"/>
  <c r="CD24" i="5" s="1"/>
  <c r="CE24" i="5" s="1"/>
  <c r="CB24" i="5"/>
  <c r="EB24" i="5"/>
  <c r="EC24" i="5"/>
  <c r="ED24" i="5" s="1"/>
  <c r="EE24" i="5" s="1"/>
  <c r="HA24" i="5"/>
  <c r="HB24" i="5" s="1"/>
  <c r="HC24" i="5" s="1"/>
  <c r="GZ24" i="5"/>
  <c r="AK25" i="5"/>
  <c r="AL25" i="5" s="1"/>
  <c r="AM25" i="5" s="1"/>
  <c r="AJ25" i="5"/>
  <c r="CC25" i="5"/>
  <c r="CD25" i="5" s="1"/>
  <c r="CE25" i="5" s="1"/>
  <c r="CB25" i="5"/>
  <c r="EC25" i="5"/>
  <c r="ED25" i="5" s="1"/>
  <c r="EE25" i="5" s="1"/>
  <c r="EB25" i="5"/>
  <c r="Z27" i="5"/>
  <c r="AA27" i="5" s="1"/>
  <c r="Y27" i="5"/>
  <c r="BR27" i="5"/>
  <c r="BS27" i="5" s="1"/>
  <c r="BT27" i="5" s="1"/>
  <c r="BQ27" i="5"/>
  <c r="DR27" i="5"/>
  <c r="DS27" i="5" s="1"/>
  <c r="DT27" i="5" s="1"/>
  <c r="DQ27" i="5"/>
  <c r="FJ27" i="5"/>
  <c r="FK27" i="5" s="1"/>
  <c r="FL27" i="5" s="1"/>
  <c r="FI27" i="5"/>
  <c r="AJ28" i="5"/>
  <c r="AK28" i="5"/>
  <c r="AL28" i="5" s="1"/>
  <c r="AM28" i="5" s="1"/>
  <c r="CB28" i="5"/>
  <c r="CC28" i="5"/>
  <c r="CD28" i="5" s="1"/>
  <c r="CE28" i="5" s="1"/>
  <c r="AK29" i="5"/>
  <c r="AL29" i="5" s="1"/>
  <c r="AM29" i="5" s="1"/>
  <c r="AJ29" i="5"/>
  <c r="CC29" i="5"/>
  <c r="CD29" i="5" s="1"/>
  <c r="CE29" i="5" s="1"/>
  <c r="CB29" i="5"/>
  <c r="Z31" i="5"/>
  <c r="AA31" i="5" s="1"/>
  <c r="Y31" i="5"/>
  <c r="BR31" i="5"/>
  <c r="BS31" i="5" s="1"/>
  <c r="BT31" i="5" s="1"/>
  <c r="BQ31" i="5"/>
  <c r="AJ32" i="5"/>
  <c r="AK32" i="5"/>
  <c r="AL32" i="5" s="1"/>
  <c r="AM32" i="5" s="1"/>
  <c r="CB32" i="5"/>
  <c r="CC32" i="5"/>
  <c r="CD32" i="5" s="1"/>
  <c r="CE32" i="5" s="1"/>
  <c r="AJ34" i="5"/>
  <c r="AK34" i="5"/>
  <c r="AL34" i="5" s="1"/>
  <c r="AM34" i="5" s="1"/>
  <c r="CB34" i="5"/>
  <c r="CC34" i="5"/>
  <c r="CD34" i="5" s="1"/>
  <c r="CE34" i="5" s="1"/>
  <c r="Z36" i="5"/>
  <c r="AA36" i="5" s="1"/>
  <c r="AB36" i="5" s="1"/>
  <c r="Y36" i="5"/>
  <c r="BR36" i="5"/>
  <c r="BS36" i="5" s="1"/>
  <c r="BT36" i="5" s="1"/>
  <c r="BQ36" i="5"/>
  <c r="AJ37" i="5"/>
  <c r="AK37" i="5"/>
  <c r="AL37" i="5" s="1"/>
  <c r="AM37" i="5" s="1"/>
  <c r="CB37" i="5"/>
  <c r="CC37" i="5"/>
  <c r="CD37" i="5" s="1"/>
  <c r="CE37" i="5" s="1"/>
  <c r="AK38" i="5"/>
  <c r="AL38" i="5" s="1"/>
  <c r="AM38" i="5" s="1"/>
  <c r="AJ38" i="5"/>
  <c r="CC38" i="5"/>
  <c r="CD38" i="5" s="1"/>
  <c r="CE38" i="5" s="1"/>
  <c r="CB38" i="5"/>
  <c r="AK39" i="5"/>
  <c r="AL39" i="5" s="1"/>
  <c r="AM39" i="5" s="1"/>
  <c r="AJ39" i="5"/>
  <c r="CC39" i="5"/>
  <c r="CD39" i="5" s="1"/>
  <c r="CE39" i="5" s="1"/>
  <c r="CB39" i="5"/>
  <c r="FW25" i="5"/>
  <c r="FS27" i="5"/>
  <c r="NE2" i="2"/>
  <c r="NF2" i="2" s="1"/>
  <c r="MS2" i="2"/>
  <c r="MH2" i="2"/>
  <c r="CX2" i="5"/>
  <c r="CX3" i="5"/>
  <c r="FP4" i="5"/>
  <c r="CX4" i="5"/>
  <c r="FP20" i="5"/>
  <c r="CX20" i="5"/>
  <c r="FP5" i="5"/>
  <c r="CX5" i="5"/>
  <c r="KO4" i="5"/>
  <c r="KA4" i="5"/>
  <c r="KO5" i="5"/>
  <c r="KA5" i="5"/>
  <c r="AJ6" i="5"/>
  <c r="AK6" i="5"/>
  <c r="AL6" i="5" s="1"/>
  <c r="BF6" i="5"/>
  <c r="BG6" i="5"/>
  <c r="BH6" i="5" s="1"/>
  <c r="CB6" i="5"/>
  <c r="FW6" i="5"/>
  <c r="CC6" i="5"/>
  <c r="CD6" i="5" s="1"/>
  <c r="FP6" i="5"/>
  <c r="CX6" i="5"/>
  <c r="KO2" i="5"/>
  <c r="KA2" i="5"/>
  <c r="KO3" i="5"/>
  <c r="KA3" i="5"/>
  <c r="KO20" i="5"/>
  <c r="KA20" i="5"/>
  <c r="Z2" i="5"/>
  <c r="AA2" i="5" s="1"/>
  <c r="AK2" i="5"/>
  <c r="AL2" i="5" s="1"/>
  <c r="AV2" i="5"/>
  <c r="AW2" i="5" s="1"/>
  <c r="BG2" i="5"/>
  <c r="BH2" i="5" s="1"/>
  <c r="BR2" i="5"/>
  <c r="BS2" i="5" s="1"/>
  <c r="CC2" i="5"/>
  <c r="CD2" i="5" s="1"/>
  <c r="FW2" i="5"/>
  <c r="GG2" i="5"/>
  <c r="GH2" i="5" s="1"/>
  <c r="GR2" i="5"/>
  <c r="GS2" i="5" s="1"/>
  <c r="HC2" i="5"/>
  <c r="HD2" i="5" s="1"/>
  <c r="HN2" i="5"/>
  <c r="HO2" i="5" s="1"/>
  <c r="HY2" i="5"/>
  <c r="HZ2" i="5" s="1"/>
  <c r="IJ2" i="5"/>
  <c r="IK2" i="5" s="1"/>
  <c r="IU2" i="5"/>
  <c r="IV2" i="5" s="1"/>
  <c r="JF2" i="5"/>
  <c r="JG2" i="5" s="1"/>
  <c r="JQ2" i="5"/>
  <c r="JR2" i="5" s="1"/>
  <c r="KB2" i="5"/>
  <c r="KC2" i="5" s="1"/>
  <c r="Z3" i="5"/>
  <c r="AA3" i="5" s="1"/>
  <c r="AK3" i="5"/>
  <c r="AL3" i="5" s="1"/>
  <c r="AV3" i="5"/>
  <c r="AW3" i="5" s="1"/>
  <c r="BG3" i="5"/>
  <c r="BH3" i="5" s="1"/>
  <c r="BR3" i="5"/>
  <c r="BS3" i="5" s="1"/>
  <c r="CC3" i="5"/>
  <c r="CD3" i="5" s="1"/>
  <c r="FW3" i="5"/>
  <c r="GG3" i="5"/>
  <c r="GH3" i="5" s="1"/>
  <c r="GR3" i="5"/>
  <c r="GS3" i="5" s="1"/>
  <c r="HC3" i="5"/>
  <c r="HD3" i="5" s="1"/>
  <c r="HN3" i="5"/>
  <c r="HO3" i="5" s="1"/>
  <c r="HY3" i="5"/>
  <c r="HZ3" i="5" s="1"/>
  <c r="IJ3" i="5"/>
  <c r="IK3" i="5" s="1"/>
  <c r="IU3" i="5"/>
  <c r="IV3" i="5" s="1"/>
  <c r="JF3" i="5"/>
  <c r="JG3" i="5" s="1"/>
  <c r="JQ3" i="5"/>
  <c r="JR3" i="5" s="1"/>
  <c r="KB3" i="5"/>
  <c r="KC3" i="5" s="1"/>
  <c r="Z4" i="5"/>
  <c r="AA4" i="5" s="1"/>
  <c r="AK4" i="5"/>
  <c r="AL4" i="5" s="1"/>
  <c r="AV4" i="5"/>
  <c r="AW4" i="5" s="1"/>
  <c r="BG4" i="5"/>
  <c r="BH4" i="5" s="1"/>
  <c r="BR4" i="5"/>
  <c r="BS4" i="5" s="1"/>
  <c r="CC4" i="5"/>
  <c r="CD4" i="5" s="1"/>
  <c r="FW4" i="5"/>
  <c r="GG4" i="5"/>
  <c r="GH4" i="5" s="1"/>
  <c r="GR4" i="5"/>
  <c r="GS4" i="5" s="1"/>
  <c r="HC4" i="5"/>
  <c r="HD4" i="5" s="1"/>
  <c r="HN4" i="5"/>
  <c r="HO4" i="5" s="1"/>
  <c r="HY4" i="5"/>
  <c r="HZ4" i="5" s="1"/>
  <c r="IJ4" i="5"/>
  <c r="IK4" i="5" s="1"/>
  <c r="IU4" i="5"/>
  <c r="IV4" i="5" s="1"/>
  <c r="JF4" i="5"/>
  <c r="JG4" i="5" s="1"/>
  <c r="JQ4" i="5"/>
  <c r="JR4" i="5" s="1"/>
  <c r="KB4" i="5"/>
  <c r="KC4" i="5" s="1"/>
  <c r="Z20" i="5"/>
  <c r="AA20" i="5" s="1"/>
  <c r="AK20" i="5"/>
  <c r="AL20" i="5" s="1"/>
  <c r="AM20" i="5" s="1"/>
  <c r="AV20" i="5"/>
  <c r="AW20" i="5" s="1"/>
  <c r="AX20" i="5" s="1"/>
  <c r="BG20" i="5"/>
  <c r="BH20" i="5" s="1"/>
  <c r="BI20" i="5" s="1"/>
  <c r="BR20" i="5"/>
  <c r="BS20" i="5" s="1"/>
  <c r="BT20" i="5" s="1"/>
  <c r="CC20" i="5"/>
  <c r="CD20" i="5" s="1"/>
  <c r="CE20" i="5" s="1"/>
  <c r="FW20" i="5"/>
  <c r="GG20" i="5"/>
  <c r="GH20" i="5" s="1"/>
  <c r="GR20" i="5"/>
  <c r="GS20" i="5" s="1"/>
  <c r="GT20" i="5" s="1"/>
  <c r="HC20" i="5"/>
  <c r="HD20" i="5" s="1"/>
  <c r="HE20" i="5" s="1"/>
  <c r="HN20" i="5"/>
  <c r="HO20" i="5" s="1"/>
  <c r="HP20" i="5" s="1"/>
  <c r="HY20" i="5"/>
  <c r="HZ20" i="5" s="1"/>
  <c r="IA20" i="5" s="1"/>
  <c r="IJ20" i="5"/>
  <c r="IK20" i="5" s="1"/>
  <c r="IL20" i="5" s="1"/>
  <c r="IU20" i="5"/>
  <c r="IV20" i="5" s="1"/>
  <c r="IW20" i="5" s="1"/>
  <c r="JF20" i="5"/>
  <c r="JG20" i="5" s="1"/>
  <c r="JH20" i="5" s="1"/>
  <c r="JQ20" i="5"/>
  <c r="JR20" i="5" s="1"/>
  <c r="JS20" i="5" s="1"/>
  <c r="KB20" i="5"/>
  <c r="KC20" i="5" s="1"/>
  <c r="KD20" i="5" s="1"/>
  <c r="Z5" i="5"/>
  <c r="AA5" i="5" s="1"/>
  <c r="AK5" i="5"/>
  <c r="AL5" i="5" s="1"/>
  <c r="AV5" i="5"/>
  <c r="AW5" i="5" s="1"/>
  <c r="BG5" i="5"/>
  <c r="BH5" i="5" s="1"/>
  <c r="BR5" i="5"/>
  <c r="BS5" i="5" s="1"/>
  <c r="CC5" i="5"/>
  <c r="CD5" i="5" s="1"/>
  <c r="FW5" i="5"/>
  <c r="Y6" i="5"/>
  <c r="Z6" i="5"/>
  <c r="AA6" i="5" s="1"/>
  <c r="AU6" i="5"/>
  <c r="AV6" i="5"/>
  <c r="AW6" i="5" s="1"/>
  <c r="BQ6" i="5"/>
  <c r="BR6" i="5"/>
  <c r="BS6" i="5" s="1"/>
  <c r="GF6" i="5"/>
  <c r="GG6" i="5"/>
  <c r="GH6" i="5" s="1"/>
  <c r="CX7" i="5"/>
  <c r="CX8" i="5"/>
  <c r="KO6" i="5"/>
  <c r="KA6" i="5"/>
  <c r="KO7" i="5"/>
  <c r="KA7" i="5"/>
  <c r="KO8" i="5"/>
  <c r="KA8" i="5"/>
  <c r="CB9" i="5"/>
  <c r="FW9" i="5"/>
  <c r="KQ4" i="5"/>
  <c r="KQ20" i="5"/>
  <c r="KQ5" i="5"/>
  <c r="GR6" i="5"/>
  <c r="GS6" i="5" s="1"/>
  <c r="HC6" i="5"/>
  <c r="HD6" i="5" s="1"/>
  <c r="HN6" i="5"/>
  <c r="HO6" i="5" s="1"/>
  <c r="HY6" i="5"/>
  <c r="HZ6" i="5" s="1"/>
  <c r="IJ6" i="5"/>
  <c r="IK6" i="5" s="1"/>
  <c r="IU6" i="5"/>
  <c r="IV6" i="5" s="1"/>
  <c r="JF6" i="5"/>
  <c r="JG6" i="5" s="1"/>
  <c r="JQ6" i="5"/>
  <c r="JR6" i="5" s="1"/>
  <c r="KB6" i="5"/>
  <c r="KC6" i="5" s="1"/>
  <c r="Z7" i="5"/>
  <c r="AA7" i="5" s="1"/>
  <c r="AK7" i="5"/>
  <c r="AL7" i="5" s="1"/>
  <c r="AV7" i="5"/>
  <c r="AW7" i="5" s="1"/>
  <c r="BG7" i="5"/>
  <c r="BH7" i="5" s="1"/>
  <c r="BR7" i="5"/>
  <c r="BS7" i="5" s="1"/>
  <c r="CC7" i="5"/>
  <c r="CD7" i="5" s="1"/>
  <c r="FW7" i="5"/>
  <c r="GG7" i="5"/>
  <c r="GH7" i="5" s="1"/>
  <c r="GR7" i="5"/>
  <c r="GS7" i="5" s="1"/>
  <c r="HC7" i="5"/>
  <c r="HD7" i="5" s="1"/>
  <c r="HN7" i="5"/>
  <c r="HO7" i="5" s="1"/>
  <c r="HY7" i="5"/>
  <c r="HZ7" i="5" s="1"/>
  <c r="IJ7" i="5"/>
  <c r="IK7" i="5" s="1"/>
  <c r="IU7" i="5"/>
  <c r="IV7" i="5" s="1"/>
  <c r="JF7" i="5"/>
  <c r="JG7" i="5" s="1"/>
  <c r="JQ7" i="5"/>
  <c r="JR7" i="5" s="1"/>
  <c r="KB7" i="5"/>
  <c r="KC7" i="5" s="1"/>
  <c r="Z8" i="5"/>
  <c r="AA8" i="5" s="1"/>
  <c r="AK8" i="5"/>
  <c r="AL8" i="5" s="1"/>
  <c r="AV8" i="5"/>
  <c r="AW8" i="5" s="1"/>
  <c r="BG8" i="5"/>
  <c r="BH8" i="5" s="1"/>
  <c r="BR8" i="5"/>
  <c r="BS8" i="5" s="1"/>
  <c r="CC8" i="5"/>
  <c r="CD8" i="5" s="1"/>
  <c r="FW8" i="5"/>
  <c r="GG8" i="5"/>
  <c r="GH8" i="5" s="1"/>
  <c r="GR8" i="5"/>
  <c r="GS8" i="5" s="1"/>
  <c r="HC8" i="5"/>
  <c r="HD8" i="5" s="1"/>
  <c r="HN8" i="5"/>
  <c r="HO8" i="5" s="1"/>
  <c r="HY8" i="5"/>
  <c r="HZ8" i="5" s="1"/>
  <c r="IJ8" i="5"/>
  <c r="IK8" i="5" s="1"/>
  <c r="IU8" i="5"/>
  <c r="IV8" i="5" s="1"/>
  <c r="JF8" i="5"/>
  <c r="JG8" i="5" s="1"/>
  <c r="JQ8" i="5"/>
  <c r="JR8" i="5" s="1"/>
  <c r="KB8" i="5"/>
  <c r="KC8" i="5" s="1"/>
  <c r="Z9" i="5"/>
  <c r="AA9" i="5" s="1"/>
  <c r="AK9" i="5"/>
  <c r="AL9" i="5" s="1"/>
  <c r="AV9" i="5"/>
  <c r="AW9" i="5" s="1"/>
  <c r="BG9" i="5"/>
  <c r="BH9" i="5" s="1"/>
  <c r="BR9" i="5"/>
  <c r="BS9" i="5" s="1"/>
  <c r="CC9" i="5"/>
  <c r="CD9" i="5" s="1"/>
  <c r="CX9" i="5"/>
  <c r="CX42" i="5"/>
  <c r="CX41" i="5"/>
  <c r="CX10" i="5"/>
  <c r="GG9" i="5"/>
  <c r="GH9" i="5" s="1"/>
  <c r="GR9" i="5"/>
  <c r="GS9" i="5" s="1"/>
  <c r="HC9" i="5"/>
  <c r="HD9" i="5" s="1"/>
  <c r="HN9" i="5"/>
  <c r="HO9" i="5" s="1"/>
  <c r="HY9" i="5"/>
  <c r="HZ9" i="5" s="1"/>
  <c r="IJ9" i="5"/>
  <c r="IK9" i="5" s="1"/>
  <c r="IU9" i="5"/>
  <c r="IV9" i="5" s="1"/>
  <c r="JF9" i="5"/>
  <c r="JG9" i="5" s="1"/>
  <c r="JQ9" i="5"/>
  <c r="JR9" i="5" s="1"/>
  <c r="KO9" i="5"/>
  <c r="KA9" i="5"/>
  <c r="KO42" i="5"/>
  <c r="KA42" i="5"/>
  <c r="KO41" i="5"/>
  <c r="KA41" i="5"/>
  <c r="KO10" i="5"/>
  <c r="KA10" i="5"/>
  <c r="KQ6" i="5"/>
  <c r="KQ7" i="5"/>
  <c r="KQ8" i="5"/>
  <c r="KQ9" i="5"/>
  <c r="KB9" i="5"/>
  <c r="KC9" i="5" s="1"/>
  <c r="Z42" i="5"/>
  <c r="AA42" i="5" s="1"/>
  <c r="AK42" i="5"/>
  <c r="AL42" i="5" s="1"/>
  <c r="AV42" i="5"/>
  <c r="AW42" i="5" s="1"/>
  <c r="BG42" i="5"/>
  <c r="BH42" i="5" s="1"/>
  <c r="BR42" i="5"/>
  <c r="BS42" i="5" s="1"/>
  <c r="CC42" i="5"/>
  <c r="CD42" i="5" s="1"/>
  <c r="FW42" i="5"/>
  <c r="GG42" i="5"/>
  <c r="GH42" i="5" s="1"/>
  <c r="GR42" i="5"/>
  <c r="GS42" i="5" s="1"/>
  <c r="HC42" i="5"/>
  <c r="HD42" i="5" s="1"/>
  <c r="HN42" i="5"/>
  <c r="HO42" i="5" s="1"/>
  <c r="HY42" i="5"/>
  <c r="HZ42" i="5" s="1"/>
  <c r="IJ42" i="5"/>
  <c r="IK42" i="5" s="1"/>
  <c r="IU42" i="5"/>
  <c r="IV42" i="5" s="1"/>
  <c r="JF42" i="5"/>
  <c r="JG42" i="5" s="1"/>
  <c r="JQ42" i="5"/>
  <c r="JR42" i="5" s="1"/>
  <c r="KB42" i="5"/>
  <c r="KC42" i="5" s="1"/>
  <c r="Z41" i="5"/>
  <c r="AA41" i="5" s="1"/>
  <c r="AK41" i="5"/>
  <c r="AL41" i="5" s="1"/>
  <c r="AV41" i="5"/>
  <c r="AW41" i="5" s="1"/>
  <c r="BG41" i="5"/>
  <c r="BH41" i="5" s="1"/>
  <c r="BR41" i="5"/>
  <c r="BS41" i="5" s="1"/>
  <c r="CC41" i="5"/>
  <c r="CD41" i="5" s="1"/>
  <c r="FW41" i="5"/>
  <c r="GG41" i="5"/>
  <c r="GH41" i="5" s="1"/>
  <c r="GR41" i="5"/>
  <c r="GS41" i="5" s="1"/>
  <c r="HC41" i="5"/>
  <c r="HD41" i="5" s="1"/>
  <c r="HN41" i="5"/>
  <c r="HO41" i="5" s="1"/>
  <c r="HY41" i="5"/>
  <c r="HZ41" i="5" s="1"/>
  <c r="IJ41" i="5"/>
  <c r="IK41" i="5" s="1"/>
  <c r="IU41" i="5"/>
  <c r="IV41" i="5" s="1"/>
  <c r="JF41" i="5"/>
  <c r="JG41" i="5" s="1"/>
  <c r="JQ41" i="5"/>
  <c r="JR41" i="5" s="1"/>
  <c r="KB41" i="5"/>
  <c r="KC41" i="5" s="1"/>
  <c r="Z10" i="5"/>
  <c r="AA10" i="5" s="1"/>
  <c r="AK10" i="5"/>
  <c r="AL10" i="5" s="1"/>
  <c r="AV10" i="5"/>
  <c r="AW10" i="5" s="1"/>
  <c r="BG10" i="5"/>
  <c r="BH10" i="5" s="1"/>
  <c r="BR10" i="5"/>
  <c r="BS10" i="5" s="1"/>
  <c r="CC10" i="5"/>
  <c r="CD10" i="5" s="1"/>
  <c r="FW10" i="5"/>
  <c r="GI11" i="5"/>
  <c r="CV11" i="5"/>
  <c r="CW11" i="5" s="1"/>
  <c r="DG11" i="5"/>
  <c r="DH11" i="5" s="1"/>
  <c r="DR11" i="5"/>
  <c r="DS11" i="5" s="1"/>
  <c r="EC11" i="5"/>
  <c r="ED11" i="5" s="1"/>
  <c r="EN11" i="5"/>
  <c r="EO11" i="5" s="1"/>
  <c r="EY11" i="5"/>
  <c r="EZ11" i="5" s="1"/>
  <c r="CU16" i="5"/>
  <c r="CV16" i="5"/>
  <c r="CW16" i="5" s="1"/>
  <c r="EX16" i="5"/>
  <c r="EY16" i="5"/>
  <c r="EZ16" i="5" s="1"/>
  <c r="GQ16" i="5"/>
  <c r="GR16" i="5"/>
  <c r="GS16" i="5" s="1"/>
  <c r="HM16" i="5"/>
  <c r="HN16" i="5"/>
  <c r="HO16" i="5" s="1"/>
  <c r="II16" i="5"/>
  <c r="IJ16" i="5"/>
  <c r="IK16" i="5" s="1"/>
  <c r="JE16" i="5"/>
  <c r="JF16" i="5"/>
  <c r="JG16" i="5" s="1"/>
  <c r="KA16" i="5"/>
  <c r="KB16" i="5"/>
  <c r="KC16" i="5" s="1"/>
  <c r="GF21" i="5"/>
  <c r="GG21" i="5"/>
  <c r="GH21" i="5" s="1"/>
  <c r="GI21" i="5" s="1"/>
  <c r="HB21" i="5"/>
  <c r="HC21" i="5"/>
  <c r="HD21" i="5" s="1"/>
  <c r="HE21" i="5" s="1"/>
  <c r="HX21" i="5"/>
  <c r="HY21" i="5"/>
  <c r="HZ21" i="5" s="1"/>
  <c r="IA21" i="5" s="1"/>
  <c r="IT21" i="5"/>
  <c r="IU21" i="5"/>
  <c r="IV21" i="5" s="1"/>
  <c r="IW21" i="5" s="1"/>
  <c r="JP21" i="5"/>
  <c r="JQ21" i="5"/>
  <c r="JR21" i="5" s="1"/>
  <c r="JS21" i="5" s="1"/>
  <c r="EM22" i="5"/>
  <c r="EN22" i="5"/>
  <c r="EO22" i="5" s="1"/>
  <c r="EP22" i="5" s="1"/>
  <c r="FI22" i="5"/>
  <c r="FJ22" i="5"/>
  <c r="FK22" i="5" s="1"/>
  <c r="FL22" i="5" s="1"/>
  <c r="FP24" i="5"/>
  <c r="CX24" i="5"/>
  <c r="FX25" i="5"/>
  <c r="FY25" i="5" s="1"/>
  <c r="FP25" i="5"/>
  <c r="CX25" i="5"/>
  <c r="CM29" i="5"/>
  <c r="CN29" i="5" s="1"/>
  <c r="AB29" i="5"/>
  <c r="FW11" i="5"/>
  <c r="FI11" i="5"/>
  <c r="AJ16" i="5"/>
  <c r="AK16" i="5"/>
  <c r="AL16" i="5" s="1"/>
  <c r="EM16" i="5"/>
  <c r="EN16" i="5"/>
  <c r="EO16" i="5" s="1"/>
  <c r="GF16" i="5"/>
  <c r="GG16" i="5"/>
  <c r="GH16" i="5" s="1"/>
  <c r="HB16" i="5"/>
  <c r="HC16" i="5"/>
  <c r="HD16" i="5" s="1"/>
  <c r="HX16" i="5"/>
  <c r="HY16" i="5"/>
  <c r="HZ16" i="5" s="1"/>
  <c r="IT16" i="5"/>
  <c r="IU16" i="5"/>
  <c r="IV16" i="5" s="1"/>
  <c r="JP16" i="5"/>
  <c r="JQ16" i="5"/>
  <c r="JR16" i="5" s="1"/>
  <c r="GQ21" i="5"/>
  <c r="GR21" i="5"/>
  <c r="GS21" i="5" s="1"/>
  <c r="GT21" i="5" s="1"/>
  <c r="HM21" i="5"/>
  <c r="HN21" i="5"/>
  <c r="HO21" i="5" s="1"/>
  <c r="HP21" i="5" s="1"/>
  <c r="II21" i="5"/>
  <c r="IJ21" i="5"/>
  <c r="IK21" i="5" s="1"/>
  <c r="IL21" i="5" s="1"/>
  <c r="JE21" i="5"/>
  <c r="JF21" i="5"/>
  <c r="JG21" i="5" s="1"/>
  <c r="JH21" i="5" s="1"/>
  <c r="CU22" i="5"/>
  <c r="CV22" i="5"/>
  <c r="CW22" i="5" s="1"/>
  <c r="CX22" i="5" s="1"/>
  <c r="EX22" i="5"/>
  <c r="EY22" i="5"/>
  <c r="EZ22" i="5" s="1"/>
  <c r="FA22" i="5" s="1"/>
  <c r="CI24" i="5"/>
  <c r="CI27" i="5"/>
  <c r="FW26" i="5"/>
  <c r="FI26" i="5"/>
  <c r="CI28" i="5"/>
  <c r="DF28" i="5"/>
  <c r="DG28" i="5"/>
  <c r="DH28" i="5" s="1"/>
  <c r="DI28" i="5" s="1"/>
  <c r="EB28" i="5"/>
  <c r="EC28" i="5"/>
  <c r="ED28" i="5" s="1"/>
  <c r="EE28" i="5" s="1"/>
  <c r="EX28" i="5"/>
  <c r="EY28" i="5"/>
  <c r="EZ28" i="5" s="1"/>
  <c r="FA28" i="5" s="1"/>
  <c r="Y30" i="5"/>
  <c r="Z30" i="5"/>
  <c r="AA30" i="5" s="1"/>
  <c r="AU30" i="5"/>
  <c r="AV30" i="5"/>
  <c r="AW30" i="5" s="1"/>
  <c r="AX30" i="5" s="1"/>
  <c r="BQ30" i="5"/>
  <c r="BR30" i="5"/>
  <c r="BS30" i="5" s="1"/>
  <c r="BT30" i="5" s="1"/>
  <c r="AJ33" i="5"/>
  <c r="AK33" i="5"/>
  <c r="AL33" i="5" s="1"/>
  <c r="AM33" i="5" s="1"/>
  <c r="BF33" i="5"/>
  <c r="BG33" i="5"/>
  <c r="BH33" i="5" s="1"/>
  <c r="BI33" i="5" s="1"/>
  <c r="CB33" i="5"/>
  <c r="CC33" i="5"/>
  <c r="CD33" i="5" s="1"/>
  <c r="CE33" i="5" s="1"/>
  <c r="AB34" i="5"/>
  <c r="BF35" i="5"/>
  <c r="BG35" i="5"/>
  <c r="BH35" i="5" s="1"/>
  <c r="BI35" i="5" s="1"/>
  <c r="AB38" i="5"/>
  <c r="AB39" i="5"/>
  <c r="KQ42" i="5"/>
  <c r="KQ41" i="5"/>
  <c r="KQ10" i="5"/>
  <c r="FW24" i="5"/>
  <c r="FI24" i="5"/>
  <c r="Z26" i="5"/>
  <c r="AA26" i="5" s="1"/>
  <c r="AK26" i="5"/>
  <c r="AL26" i="5" s="1"/>
  <c r="AM26" i="5" s="1"/>
  <c r="AV26" i="5"/>
  <c r="AW26" i="5" s="1"/>
  <c r="AX26" i="5" s="1"/>
  <c r="BG26" i="5"/>
  <c r="BH26" i="5" s="1"/>
  <c r="BI26" i="5" s="1"/>
  <c r="BR26" i="5"/>
  <c r="BS26" i="5" s="1"/>
  <c r="BT26" i="5" s="1"/>
  <c r="CC26" i="5"/>
  <c r="CD26" i="5" s="1"/>
  <c r="CE26" i="5" s="1"/>
  <c r="CV26" i="5"/>
  <c r="CW26" i="5" s="1"/>
  <c r="DG26" i="5"/>
  <c r="DH26" i="5" s="1"/>
  <c r="DI26" i="5" s="1"/>
  <c r="DR26" i="5"/>
  <c r="DS26" i="5" s="1"/>
  <c r="DT26" i="5" s="1"/>
  <c r="EC26" i="5"/>
  <c r="ED26" i="5" s="1"/>
  <c r="EE26" i="5" s="1"/>
  <c r="EN26" i="5"/>
  <c r="EO26" i="5" s="1"/>
  <c r="EP26" i="5" s="1"/>
  <c r="EY26" i="5"/>
  <c r="EZ26" i="5" s="1"/>
  <c r="FA26" i="5" s="1"/>
  <c r="FJ26" i="5"/>
  <c r="FK26" i="5" s="1"/>
  <c r="FL26" i="5" s="1"/>
  <c r="CU28" i="5"/>
  <c r="CV28" i="5"/>
  <c r="CW28" i="5" s="1"/>
  <c r="DQ28" i="5"/>
  <c r="DR28" i="5"/>
  <c r="DS28" i="5" s="1"/>
  <c r="DT28" i="5" s="1"/>
  <c r="EM28" i="5"/>
  <c r="EN28" i="5"/>
  <c r="EO28" i="5" s="1"/>
  <c r="EP28" i="5" s="1"/>
  <c r="FW28" i="5"/>
  <c r="FI28" i="5"/>
  <c r="FJ28" i="5"/>
  <c r="FK28" i="5" s="1"/>
  <c r="FL28" i="5" s="1"/>
  <c r="AJ30" i="5"/>
  <c r="AK30" i="5"/>
  <c r="AL30" i="5" s="1"/>
  <c r="AM30" i="5" s="1"/>
  <c r="BF30" i="5"/>
  <c r="BG30" i="5"/>
  <c r="BH30" i="5" s="1"/>
  <c r="BI30" i="5" s="1"/>
  <c r="CB30" i="5"/>
  <c r="CC30" i="5"/>
  <c r="CD30" i="5" s="1"/>
  <c r="CE30" i="5" s="1"/>
  <c r="CI31" i="5"/>
  <c r="Y33" i="5"/>
  <c r="Z33" i="5"/>
  <c r="AA33" i="5" s="1"/>
  <c r="AU33" i="5"/>
  <c r="AV33" i="5"/>
  <c r="AW33" i="5" s="1"/>
  <c r="AX33" i="5" s="1"/>
  <c r="BQ33" i="5"/>
  <c r="BR33" i="5"/>
  <c r="BS33" i="5" s="1"/>
  <c r="BT33" i="5" s="1"/>
  <c r="AJ35" i="5"/>
  <c r="AK35" i="5"/>
  <c r="AL35" i="5" s="1"/>
  <c r="AM35" i="5" s="1"/>
  <c r="CB35" i="5"/>
  <c r="CC35" i="5"/>
  <c r="CD35" i="5" s="1"/>
  <c r="CE35" i="5" s="1"/>
  <c r="CM36" i="5"/>
  <c r="CN36" i="5" s="1"/>
  <c r="AB37" i="5"/>
  <c r="Y35" i="5"/>
  <c r="Z35" i="5"/>
  <c r="AA35" i="5" s="1"/>
  <c r="AU35" i="5"/>
  <c r="AV35" i="5"/>
  <c r="AW35" i="5" s="1"/>
  <c r="AX35" i="5" s="1"/>
  <c r="BQ35" i="5"/>
  <c r="BR35" i="5"/>
  <c r="BS35" i="5" s="1"/>
  <c r="BT35" i="5" s="1"/>
  <c r="LX2" i="2"/>
  <c r="LY2" i="2" s="1"/>
  <c r="LL2" i="2"/>
  <c r="LA2" i="2"/>
  <c r="LD2" i="2" l="1"/>
  <c r="NK2" i="2"/>
  <c r="NA29" i="4"/>
  <c r="FX24" i="5"/>
  <c r="FY24" i="5" s="1"/>
  <c r="LZ2" i="2"/>
  <c r="NG2" i="2"/>
  <c r="KD16" i="5"/>
  <c r="IL16" i="5"/>
  <c r="HP16" i="5"/>
  <c r="GT16" i="5"/>
  <c r="FA16" i="5"/>
  <c r="FA11" i="5"/>
  <c r="CE10" i="5"/>
  <c r="BI10" i="5"/>
  <c r="AM10" i="5"/>
  <c r="KD41" i="5"/>
  <c r="JH41" i="5"/>
  <c r="IL41" i="5"/>
  <c r="HP41" i="5"/>
  <c r="GT41" i="5"/>
  <c r="BT41" i="5"/>
  <c r="AX41" i="5"/>
  <c r="IW42" i="5"/>
  <c r="HE42" i="5"/>
  <c r="BI42" i="5"/>
  <c r="AM42" i="5"/>
  <c r="JH9" i="5"/>
  <c r="HP9" i="5"/>
  <c r="CE9" i="5"/>
  <c r="BI9" i="5"/>
  <c r="KD8" i="5"/>
  <c r="IL8" i="5"/>
  <c r="BT8" i="5"/>
  <c r="AX8" i="5"/>
  <c r="IW7" i="5"/>
  <c r="IA7" i="5"/>
  <c r="CE7" i="5"/>
  <c r="KD6" i="5"/>
  <c r="IL6" i="5"/>
  <c r="GT6" i="5"/>
  <c r="BT5" i="5"/>
  <c r="JH4" i="5"/>
  <c r="HP4" i="5"/>
  <c r="GT4" i="5"/>
  <c r="AX4" i="5"/>
  <c r="JS3" i="5"/>
  <c r="IA3" i="5"/>
  <c r="BI3" i="5"/>
  <c r="KD2" i="5"/>
  <c r="IL2" i="5"/>
  <c r="HP2" i="5"/>
  <c r="BT2" i="5"/>
  <c r="AX2" i="5"/>
  <c r="BI6" i="5"/>
  <c r="JS10" i="5"/>
  <c r="IA10" i="5"/>
  <c r="JS5" i="5"/>
  <c r="IA5" i="5"/>
  <c r="EE10" i="5"/>
  <c r="EE41" i="5"/>
  <c r="EE9" i="5"/>
  <c r="EE2" i="5"/>
  <c r="DI3" i="5"/>
  <c r="FA2" i="5"/>
  <c r="GT5" i="5"/>
  <c r="FL10" i="5"/>
  <c r="FL41" i="5"/>
  <c r="FL9" i="5"/>
  <c r="FL7" i="5"/>
  <c r="IL10" i="5"/>
  <c r="JS16" i="5"/>
  <c r="IW16" i="5"/>
  <c r="IA16" i="5"/>
  <c r="HE16" i="5"/>
  <c r="EP16" i="5"/>
  <c r="EP11" i="5"/>
  <c r="DT11" i="5"/>
  <c r="BT10" i="5"/>
  <c r="AX10" i="5"/>
  <c r="JS41" i="5"/>
  <c r="IW41" i="5"/>
  <c r="IA41" i="5"/>
  <c r="HE41" i="5"/>
  <c r="CE41" i="5"/>
  <c r="BI41" i="5"/>
  <c r="AM41" i="5"/>
  <c r="KD42" i="5"/>
  <c r="JH42" i="5"/>
  <c r="IL42" i="5"/>
  <c r="HP42" i="5"/>
  <c r="GT42" i="5"/>
  <c r="BT42" i="5"/>
  <c r="AX42" i="5"/>
  <c r="JS9" i="5"/>
  <c r="IW9" i="5"/>
  <c r="IA9" i="5"/>
  <c r="HE9" i="5"/>
  <c r="BT9" i="5"/>
  <c r="AX9" i="5"/>
  <c r="JS8" i="5"/>
  <c r="IW8" i="5"/>
  <c r="IA8" i="5"/>
  <c r="HE8" i="5"/>
  <c r="CE8" i="5"/>
  <c r="BI8" i="5"/>
  <c r="AM8" i="5"/>
  <c r="KD7" i="5"/>
  <c r="JH7" i="5"/>
  <c r="IL7" i="5"/>
  <c r="HP7" i="5"/>
  <c r="GT7" i="5"/>
  <c r="BT7" i="5"/>
  <c r="AX7" i="5"/>
  <c r="JS6" i="5"/>
  <c r="IW6" i="5"/>
  <c r="IA6" i="5"/>
  <c r="HE6" i="5"/>
  <c r="CE5" i="5"/>
  <c r="BI5" i="5"/>
  <c r="AM5" i="5"/>
  <c r="JS4" i="5"/>
  <c r="IW4" i="5"/>
  <c r="IA4" i="5"/>
  <c r="HE4" i="5"/>
  <c r="CE4" i="5"/>
  <c r="BI4" i="5"/>
  <c r="AM4" i="5"/>
  <c r="KD3" i="5"/>
  <c r="JH3" i="5"/>
  <c r="IL3" i="5"/>
  <c r="HP3" i="5"/>
  <c r="GT3" i="5"/>
  <c r="BT3" i="5"/>
  <c r="AX3" i="5"/>
  <c r="JS2" i="5"/>
  <c r="IW2" i="5"/>
  <c r="IA2" i="5"/>
  <c r="HE2" i="5"/>
  <c r="CE2" i="5"/>
  <c r="BI2" i="5"/>
  <c r="AM2" i="5"/>
  <c r="CE6" i="5"/>
  <c r="CE11" i="5"/>
  <c r="AM11" i="5"/>
  <c r="IW10" i="5"/>
  <c r="HE10" i="5"/>
  <c r="DI10" i="5"/>
  <c r="FA41" i="5"/>
  <c r="DI41" i="5"/>
  <c r="FA42" i="5"/>
  <c r="DI42" i="5"/>
  <c r="FA9" i="5"/>
  <c r="DI9" i="5"/>
  <c r="IW5" i="5"/>
  <c r="HE5" i="5"/>
  <c r="HE11" i="5"/>
  <c r="DT10" i="5"/>
  <c r="DT41" i="5"/>
  <c r="DT42" i="5"/>
  <c r="DT9" i="5"/>
  <c r="DT8" i="5"/>
  <c r="DT7" i="5"/>
  <c r="IL5" i="5"/>
  <c r="BT11" i="5"/>
  <c r="JH10" i="5"/>
  <c r="AX11" i="5"/>
  <c r="GT10" i="5"/>
  <c r="HP5" i="5"/>
  <c r="JH16" i="5"/>
  <c r="EE11" i="5"/>
  <c r="DI11" i="5"/>
  <c r="JS42" i="5"/>
  <c r="IA42" i="5"/>
  <c r="CE42" i="5"/>
  <c r="KD9" i="5"/>
  <c r="IL9" i="5"/>
  <c r="GT9" i="5"/>
  <c r="AM9" i="5"/>
  <c r="JH8" i="5"/>
  <c r="HP8" i="5"/>
  <c r="GT8" i="5"/>
  <c r="JS7" i="5"/>
  <c r="HE7" i="5"/>
  <c r="BI7" i="5"/>
  <c r="AM7" i="5"/>
  <c r="JH6" i="5"/>
  <c r="HP6" i="5"/>
  <c r="BT6" i="5"/>
  <c r="AX6" i="5"/>
  <c r="AX5" i="5"/>
  <c r="KD4" i="5"/>
  <c r="IL4" i="5"/>
  <c r="BT4" i="5"/>
  <c r="IW3" i="5"/>
  <c r="HE3" i="5"/>
  <c r="CE3" i="5"/>
  <c r="AM3" i="5"/>
  <c r="JH2" i="5"/>
  <c r="GT2" i="5"/>
  <c r="AM6" i="5"/>
  <c r="BI11" i="5"/>
  <c r="GI10" i="5"/>
  <c r="GI5" i="5"/>
  <c r="EE42" i="5"/>
  <c r="EE3" i="5"/>
  <c r="FA3" i="5"/>
  <c r="DI2" i="5"/>
  <c r="HP10" i="5"/>
  <c r="IW11" i="5"/>
  <c r="FL42" i="5"/>
  <c r="FL8" i="5"/>
  <c r="JH5" i="5"/>
  <c r="LD2" i="4"/>
  <c r="CI32" i="5"/>
  <c r="CJ32" i="5" s="1"/>
  <c r="CM34" i="5"/>
  <c r="CN34" i="5" s="1"/>
  <c r="FP27" i="5"/>
  <c r="FR27" i="5" s="1"/>
  <c r="AB11" i="5"/>
  <c r="CM11" i="5"/>
  <c r="GI16" i="5"/>
  <c r="KH16" i="5"/>
  <c r="KI16" i="5" s="1"/>
  <c r="AM16" i="5"/>
  <c r="CI16" i="5"/>
  <c r="CM16" i="5"/>
  <c r="FX16" i="5"/>
  <c r="CX16" i="5"/>
  <c r="FP16" i="5"/>
  <c r="FQ16" i="5" s="1"/>
  <c r="KR11" i="5"/>
  <c r="FP3" i="5"/>
  <c r="FQ3" i="5" s="1"/>
  <c r="FP2" i="5"/>
  <c r="FR2" i="5" s="1"/>
  <c r="CI36" i="5"/>
  <c r="CJ36" i="5" s="1"/>
  <c r="CM31" i="5"/>
  <c r="CN31" i="5" s="1"/>
  <c r="FX27" i="5"/>
  <c r="FY27" i="5" s="1"/>
  <c r="CI25" i="5"/>
  <c r="CJ25" i="5" s="1"/>
  <c r="CM24" i="5"/>
  <c r="CN24" i="5" s="1"/>
  <c r="CI37" i="5"/>
  <c r="CK37" i="5" s="1"/>
  <c r="KR2" i="4"/>
  <c r="CM37" i="5"/>
  <c r="CN37" i="5" s="1"/>
  <c r="AB31" i="5"/>
  <c r="CI39" i="5"/>
  <c r="CJ39" i="5" s="1"/>
  <c r="CI38" i="5"/>
  <c r="CJ38" i="5" s="1"/>
  <c r="CI34" i="5"/>
  <c r="CK34" i="5" s="1"/>
  <c r="AB27" i="5"/>
  <c r="AB24" i="5"/>
  <c r="CM25" i="5"/>
  <c r="CN25" i="5" s="1"/>
  <c r="KH11" i="5"/>
  <c r="KJ11" i="5" s="1"/>
  <c r="FP10" i="5"/>
  <c r="FQ10" i="5" s="1"/>
  <c r="FP41" i="5"/>
  <c r="FR41" i="5" s="1"/>
  <c r="FP42" i="5"/>
  <c r="FQ42" i="5" s="1"/>
  <c r="FP9" i="5"/>
  <c r="FQ9" i="5" s="1"/>
  <c r="FP8" i="5"/>
  <c r="FQ8" i="5" s="1"/>
  <c r="FP7" i="5"/>
  <c r="FR7" i="5" s="1"/>
  <c r="KH5" i="5"/>
  <c r="KJ5" i="5" s="1"/>
  <c r="CI11" i="5"/>
  <c r="KP11" i="5"/>
  <c r="KH10" i="5"/>
  <c r="KJ10" i="5" s="1"/>
  <c r="CI29" i="5"/>
  <c r="CJ29" i="5" s="1"/>
  <c r="FX28" i="5"/>
  <c r="FY28" i="5" s="1"/>
  <c r="KP5" i="5"/>
  <c r="KP10" i="5"/>
  <c r="CM35" i="5"/>
  <c r="CN35" i="5" s="1"/>
  <c r="CI35" i="5"/>
  <c r="AB35" i="5"/>
  <c r="CJ37" i="5"/>
  <c r="CK36" i="5"/>
  <c r="CI33" i="5"/>
  <c r="CJ33" i="5" s="1"/>
  <c r="AB33" i="5"/>
  <c r="CJ28" i="5"/>
  <c r="FQ27" i="5"/>
  <c r="CJ27" i="5"/>
  <c r="CK24" i="5"/>
  <c r="FT24" i="5"/>
  <c r="FU24" i="5" s="1"/>
  <c r="CJ24" i="5"/>
  <c r="FT25" i="5"/>
  <c r="FU25" i="5" s="1"/>
  <c r="FP11" i="5"/>
  <c r="CX11" i="5"/>
  <c r="FX10" i="5"/>
  <c r="CM10" i="5"/>
  <c r="CN10" i="5" s="1"/>
  <c r="CI10" i="5"/>
  <c r="AB10" i="5"/>
  <c r="KP41" i="5"/>
  <c r="KH41" i="5"/>
  <c r="GI41" i="5"/>
  <c r="FX42" i="5"/>
  <c r="CM42" i="5"/>
  <c r="CN42" i="5" s="1"/>
  <c r="CI42" i="5"/>
  <c r="AB42" i="5"/>
  <c r="FX11" i="5"/>
  <c r="KR10" i="5"/>
  <c r="KR41" i="5"/>
  <c r="KR9" i="5"/>
  <c r="FX8" i="5"/>
  <c r="CM8" i="5"/>
  <c r="CN8" i="5" s="1"/>
  <c r="CI8" i="5"/>
  <c r="AB8" i="5"/>
  <c r="KP7" i="5"/>
  <c r="KH7" i="5"/>
  <c r="GI7" i="5"/>
  <c r="KR7" i="5"/>
  <c r="KP6" i="5"/>
  <c r="KH6" i="5"/>
  <c r="GI6" i="5"/>
  <c r="FX6" i="5"/>
  <c r="CM6" i="5"/>
  <c r="CN6" i="5" s="1"/>
  <c r="CI6" i="5"/>
  <c r="AB6" i="5"/>
  <c r="KP20" i="5"/>
  <c r="KH20" i="5"/>
  <c r="GI20" i="5"/>
  <c r="FX4" i="5"/>
  <c r="CM4" i="5"/>
  <c r="CN4" i="5" s="1"/>
  <c r="AB4" i="5"/>
  <c r="CI4" i="5"/>
  <c r="KH3" i="5"/>
  <c r="KP3" i="5"/>
  <c r="GI3" i="5"/>
  <c r="FX2" i="5"/>
  <c r="CM2" i="5"/>
  <c r="CN2" i="5" s="1"/>
  <c r="CI2" i="5"/>
  <c r="AB2" i="5"/>
  <c r="KR20" i="5"/>
  <c r="KR2" i="5"/>
  <c r="FR6" i="5"/>
  <c r="FQ6" i="5"/>
  <c r="KR4" i="5"/>
  <c r="CK31" i="5"/>
  <c r="CJ31" i="5"/>
  <c r="FP28" i="5"/>
  <c r="CX28" i="5"/>
  <c r="FP26" i="5"/>
  <c r="CX26" i="5"/>
  <c r="CM26" i="5"/>
  <c r="CN26" i="5" s="1"/>
  <c r="FX26" i="5"/>
  <c r="FY26" i="5" s="1"/>
  <c r="CI26" i="5"/>
  <c r="AB26" i="5"/>
  <c r="CJ34" i="5"/>
  <c r="CM30" i="5"/>
  <c r="CN30" i="5" s="1"/>
  <c r="AB30" i="5"/>
  <c r="CI30" i="5"/>
  <c r="FR25" i="5"/>
  <c r="FQ25" i="5"/>
  <c r="FQ24" i="5"/>
  <c r="FR24" i="5"/>
  <c r="FX41" i="5"/>
  <c r="CM41" i="5"/>
  <c r="CN41" i="5" s="1"/>
  <c r="CI41" i="5"/>
  <c r="AB41" i="5"/>
  <c r="KP42" i="5"/>
  <c r="KH42" i="5"/>
  <c r="GI42" i="5"/>
  <c r="KR42" i="5"/>
  <c r="KP9" i="5"/>
  <c r="KH9" i="5"/>
  <c r="GI9" i="5"/>
  <c r="FX9" i="5"/>
  <c r="CM9" i="5"/>
  <c r="CN9" i="5" s="1"/>
  <c r="CI9" i="5"/>
  <c r="AB9" i="5"/>
  <c r="KP8" i="5"/>
  <c r="KH8" i="5"/>
  <c r="GI8" i="5"/>
  <c r="FX7" i="5"/>
  <c r="CM7" i="5"/>
  <c r="CN7" i="5" s="1"/>
  <c r="CI7" i="5"/>
  <c r="AB7" i="5"/>
  <c r="KR8" i="5"/>
  <c r="KR6" i="5"/>
  <c r="FX5" i="5"/>
  <c r="CM5" i="5"/>
  <c r="CN5" i="5" s="1"/>
  <c r="CI5" i="5"/>
  <c r="AB5" i="5"/>
  <c r="FX20" i="5"/>
  <c r="CM20" i="5"/>
  <c r="CN20" i="5" s="1"/>
  <c r="AB20" i="5"/>
  <c r="CI20" i="5"/>
  <c r="GI4" i="5"/>
  <c r="KP4" i="5"/>
  <c r="KH4" i="5"/>
  <c r="FX3" i="5"/>
  <c r="CM3" i="5"/>
  <c r="CN3" i="5" s="1"/>
  <c r="CI3" i="5"/>
  <c r="AB3" i="5"/>
  <c r="KP2" i="5"/>
  <c r="KH2" i="5"/>
  <c r="GI2" i="5"/>
  <c r="KR3" i="5"/>
  <c r="KR5" i="5"/>
  <c r="FR5" i="5"/>
  <c r="FQ5" i="5"/>
  <c r="FR20" i="5"/>
  <c r="FQ20" i="5"/>
  <c r="FR4" i="5"/>
  <c r="FQ4" i="5"/>
  <c r="FQ2" i="5"/>
  <c r="NL2" i="2" l="1"/>
  <c r="MZ2" i="4"/>
  <c r="CK29" i="5"/>
  <c r="CJ11" i="5"/>
  <c r="FT27" i="5"/>
  <c r="FU27" i="5" s="1"/>
  <c r="KI10" i="5"/>
  <c r="FR3" i="5"/>
  <c r="KI5" i="5"/>
  <c r="KS2" i="4"/>
  <c r="CJ16" i="5"/>
  <c r="FT16" i="5"/>
  <c r="FU16" i="5" s="1"/>
  <c r="FQ7" i="5"/>
  <c r="FR9" i="5"/>
  <c r="FR10" i="5"/>
  <c r="FR42" i="5"/>
  <c r="FQ41" i="5"/>
  <c r="FR8" i="5"/>
  <c r="KI11" i="5"/>
  <c r="KL11" i="5"/>
  <c r="KM11" i="5" s="1"/>
  <c r="FT11" i="5"/>
  <c r="FU11" i="5" s="1"/>
  <c r="KI2" i="5"/>
  <c r="KJ2" i="5"/>
  <c r="FT3" i="5"/>
  <c r="FU3" i="5" s="1"/>
  <c r="CJ3" i="5"/>
  <c r="CK3" i="5"/>
  <c r="KL3" i="5"/>
  <c r="KM3" i="5" s="1"/>
  <c r="FY3" i="5"/>
  <c r="KS3" i="5"/>
  <c r="KI4" i="5"/>
  <c r="KJ4" i="5"/>
  <c r="FY20" i="5"/>
  <c r="KS20" i="5"/>
  <c r="KT20" i="5" s="1"/>
  <c r="FT5" i="5"/>
  <c r="FU5" i="5" s="1"/>
  <c r="CJ5" i="5"/>
  <c r="CK5" i="5"/>
  <c r="KL5" i="5"/>
  <c r="KM5" i="5" s="1"/>
  <c r="FY5" i="5"/>
  <c r="KS5" i="5"/>
  <c r="KI8" i="5"/>
  <c r="KJ8" i="5"/>
  <c r="FT9" i="5"/>
  <c r="FU9" i="5" s="1"/>
  <c r="CJ9" i="5"/>
  <c r="KL9" i="5"/>
  <c r="KM9" i="5" s="1"/>
  <c r="CK9" i="5"/>
  <c r="FY9" i="5"/>
  <c r="KS9" i="5"/>
  <c r="KI9" i="5"/>
  <c r="KJ9" i="5"/>
  <c r="CJ30" i="5"/>
  <c r="CK30" i="5"/>
  <c r="CJ26" i="5"/>
  <c r="FT26" i="5"/>
  <c r="FU26" i="5" s="1"/>
  <c r="FQ26" i="5"/>
  <c r="FR26" i="5"/>
  <c r="FQ28" i="5"/>
  <c r="FR28" i="5"/>
  <c r="FT2" i="5"/>
  <c r="FU2" i="5" s="1"/>
  <c r="CJ2" i="5"/>
  <c r="CK2" i="5"/>
  <c r="KL2" i="5"/>
  <c r="KM2" i="5" s="1"/>
  <c r="FY2" i="5"/>
  <c r="KS2" i="5"/>
  <c r="KI3" i="5"/>
  <c r="KJ3" i="5"/>
  <c r="FT4" i="5"/>
  <c r="FU4" i="5" s="1"/>
  <c r="CJ4" i="5"/>
  <c r="CK4" i="5"/>
  <c r="KL4" i="5"/>
  <c r="KM4" i="5" s="1"/>
  <c r="FT6" i="5"/>
  <c r="FU6" i="5" s="1"/>
  <c r="CJ6" i="5"/>
  <c r="CK6" i="5"/>
  <c r="KL6" i="5"/>
  <c r="KM6" i="5" s="1"/>
  <c r="FY6" i="5"/>
  <c r="KS6" i="5"/>
  <c r="KI6" i="5"/>
  <c r="KJ6" i="5"/>
  <c r="KI7" i="5"/>
  <c r="KJ7" i="5"/>
  <c r="FT8" i="5"/>
  <c r="FU8" i="5" s="1"/>
  <c r="CJ8" i="5"/>
  <c r="CK8" i="5"/>
  <c r="KL8" i="5"/>
  <c r="KM8" i="5" s="1"/>
  <c r="FY8" i="5"/>
  <c r="KS8" i="5"/>
  <c r="FY11" i="5"/>
  <c r="KS11" i="5"/>
  <c r="FT42" i="5"/>
  <c r="FU42" i="5" s="1"/>
  <c r="CJ42" i="5"/>
  <c r="CK42" i="5"/>
  <c r="KL42" i="5"/>
  <c r="KM42" i="5" s="1"/>
  <c r="FY42" i="5"/>
  <c r="KS42" i="5"/>
  <c r="FT10" i="5"/>
  <c r="FU10" i="5" s="1"/>
  <c r="CJ10" i="5"/>
  <c r="CK10" i="5"/>
  <c r="KL10" i="5"/>
  <c r="KM10" i="5" s="1"/>
  <c r="FY10" i="5"/>
  <c r="KS10" i="5"/>
  <c r="FQ11" i="5"/>
  <c r="FR11" i="5"/>
  <c r="CJ35" i="5"/>
  <c r="CK35" i="5"/>
  <c r="FT20" i="5"/>
  <c r="FU20" i="5" s="1"/>
  <c r="CJ20" i="5"/>
  <c r="CK20" i="5"/>
  <c r="KL20" i="5"/>
  <c r="KM20" i="5" s="1"/>
  <c r="FT7" i="5"/>
  <c r="FU7" i="5" s="1"/>
  <c r="CJ7" i="5"/>
  <c r="CK7" i="5"/>
  <c r="KL7" i="5"/>
  <c r="KM7" i="5" s="1"/>
  <c r="FY7" i="5"/>
  <c r="KS7" i="5"/>
  <c r="KI42" i="5"/>
  <c r="KJ42" i="5"/>
  <c r="FT41" i="5"/>
  <c r="FU41" i="5" s="1"/>
  <c r="CJ41" i="5"/>
  <c r="CK41" i="5"/>
  <c r="KL41" i="5"/>
  <c r="KM41" i="5" s="1"/>
  <c r="FY41" i="5"/>
  <c r="KS41" i="5"/>
  <c r="FY4" i="5"/>
  <c r="KS4" i="5"/>
  <c r="KI20" i="5"/>
  <c r="KJ20" i="5"/>
  <c r="KI41" i="5"/>
  <c r="KJ41" i="5"/>
  <c r="FT28" i="5"/>
  <c r="FU28" i="5" s="1"/>
  <c r="KT4" i="5" l="1"/>
  <c r="KT41" i="5"/>
  <c r="KT7" i="5"/>
  <c r="KT10" i="5"/>
  <c r="KT42" i="5"/>
  <c r="KT11" i="5"/>
  <c r="KT8" i="5"/>
  <c r="KT6" i="5"/>
  <c r="KT2" i="5"/>
  <c r="KT9" i="5"/>
  <c r="KT5" i="5"/>
  <c r="KT3" i="5"/>
  <c r="NA2" i="4"/>
  <c r="JZ3" i="2"/>
  <c r="KB3" i="2" s="1"/>
  <c r="KC3" i="2" s="1"/>
  <c r="JZ4" i="2"/>
  <c r="KB4" i="2" s="1"/>
  <c r="KC4" i="2" s="1"/>
  <c r="JZ5" i="2"/>
  <c r="KA5" i="2" s="1"/>
  <c r="JZ6" i="2"/>
  <c r="KB6" i="2" s="1"/>
  <c r="KC6" i="2" s="1"/>
  <c r="JZ7" i="2"/>
  <c r="KA7" i="2" s="1"/>
  <c r="JZ8" i="2"/>
  <c r="KA8" i="2" s="1"/>
  <c r="JZ9" i="2"/>
  <c r="KB9" i="2" s="1"/>
  <c r="KC9" i="2" s="1"/>
  <c r="JZ10" i="2"/>
  <c r="KB10" i="2" s="1"/>
  <c r="KC10" i="2" s="1"/>
  <c r="JZ11" i="2"/>
  <c r="KB11" i="2" s="1"/>
  <c r="KC11" i="2" s="1"/>
  <c r="JZ12" i="2"/>
  <c r="KA12" i="2" s="1"/>
  <c r="JZ13" i="2"/>
  <c r="KB13" i="2" s="1"/>
  <c r="KC13" i="2" s="1"/>
  <c r="JZ14" i="2"/>
  <c r="KB14" i="2" s="1"/>
  <c r="KC14" i="2" s="1"/>
  <c r="JZ15" i="2"/>
  <c r="KB15" i="2" s="1"/>
  <c r="KC15" i="2" s="1"/>
  <c r="JZ16" i="2"/>
  <c r="KB16" i="2" s="1"/>
  <c r="KC16" i="2" s="1"/>
  <c r="JZ17" i="2"/>
  <c r="KB17" i="2" s="1"/>
  <c r="KC17" i="2" s="1"/>
  <c r="JZ18" i="2"/>
  <c r="KB18" i="2" s="1"/>
  <c r="KC18" i="2" s="1"/>
  <c r="JZ19" i="2"/>
  <c r="KA19" i="2" s="1"/>
  <c r="JZ20" i="2"/>
  <c r="KB20" i="2" s="1"/>
  <c r="KC20" i="2" s="1"/>
  <c r="JZ21" i="2"/>
  <c r="KB21" i="2" s="1"/>
  <c r="KC21" i="2" s="1"/>
  <c r="JZ22" i="2"/>
  <c r="KB22" i="2" s="1"/>
  <c r="KC22" i="2" s="1"/>
  <c r="JZ23" i="2"/>
  <c r="KB23" i="2" s="1"/>
  <c r="KC23" i="2" s="1"/>
  <c r="JZ24" i="2"/>
  <c r="KB24" i="2" s="1"/>
  <c r="KC24" i="2" s="1"/>
  <c r="JZ25" i="2"/>
  <c r="KB25" i="2" s="1"/>
  <c r="KC25" i="2" s="1"/>
  <c r="JZ26" i="2"/>
  <c r="KA26" i="2" s="1"/>
  <c r="JZ27" i="2"/>
  <c r="KA27" i="2" s="1"/>
  <c r="JZ29" i="2"/>
  <c r="KB29" i="2" s="1"/>
  <c r="KC29" i="2" s="1"/>
  <c r="JZ30" i="2"/>
  <c r="KB30" i="2" s="1"/>
  <c r="KC30" i="2" s="1"/>
  <c r="JZ35" i="2"/>
  <c r="KB35" i="2" s="1"/>
  <c r="KC35" i="2" s="1"/>
  <c r="KD35" i="2" s="1"/>
  <c r="JZ2" i="2"/>
  <c r="JY3" i="2"/>
  <c r="JY4" i="2"/>
  <c r="JY5" i="2"/>
  <c r="JY6" i="2"/>
  <c r="JY7" i="2"/>
  <c r="JY8" i="2"/>
  <c r="JY9" i="2"/>
  <c r="JY10" i="2"/>
  <c r="JY11" i="2"/>
  <c r="JY12" i="2"/>
  <c r="JY13" i="2"/>
  <c r="JY14" i="2"/>
  <c r="JY15" i="2"/>
  <c r="JY16" i="2"/>
  <c r="JY17" i="2"/>
  <c r="JY18" i="2"/>
  <c r="JY19" i="2"/>
  <c r="JY20" i="2"/>
  <c r="JY21" i="2"/>
  <c r="JY22" i="2"/>
  <c r="JY23" i="2"/>
  <c r="JY24" i="2"/>
  <c r="JY25" i="2"/>
  <c r="JY26" i="2"/>
  <c r="JY27" i="2"/>
  <c r="JY29" i="2"/>
  <c r="JY30" i="2"/>
  <c r="JY35" i="2"/>
  <c r="JY2" i="2"/>
  <c r="KD23" i="2" l="1"/>
  <c r="KD29" i="2"/>
  <c r="KD24" i="2"/>
  <c r="KD22" i="2"/>
  <c r="KD20" i="2"/>
  <c r="KD18" i="2"/>
  <c r="KD16" i="2"/>
  <c r="KD14" i="2"/>
  <c r="KD10" i="2"/>
  <c r="KD6" i="2"/>
  <c r="KD4" i="2"/>
  <c r="KD30" i="2"/>
  <c r="KD25" i="2"/>
  <c r="KD21" i="2"/>
  <c r="KD17" i="2"/>
  <c r="KD15" i="2"/>
  <c r="KD13" i="2"/>
  <c r="KD11" i="2"/>
  <c r="KD9" i="2"/>
  <c r="KD3" i="2"/>
  <c r="KB12" i="2"/>
  <c r="KC12" i="2" s="1"/>
  <c r="KB26" i="2"/>
  <c r="KC26" i="2" s="1"/>
  <c r="KA30" i="2"/>
  <c r="KA25" i="2"/>
  <c r="KA3" i="2"/>
  <c r="KA35" i="2"/>
  <c r="KA29" i="2"/>
  <c r="KB27" i="2"/>
  <c r="KC27" i="2" s="1"/>
  <c r="KA24" i="2"/>
  <c r="KA23" i="2"/>
  <c r="KA22" i="2"/>
  <c r="KA21" i="2"/>
  <c r="KA20" i="2"/>
  <c r="KB19" i="2"/>
  <c r="KC19" i="2" s="1"/>
  <c r="KA18" i="2"/>
  <c r="KA17" i="2"/>
  <c r="KA16" i="2"/>
  <c r="KA15" i="2"/>
  <c r="KA14" i="2"/>
  <c r="KA13" i="2"/>
  <c r="KA11" i="2"/>
  <c r="KA10" i="2"/>
  <c r="KA9" i="2"/>
  <c r="KB8" i="2"/>
  <c r="KC8" i="2" s="1"/>
  <c r="KB7" i="2"/>
  <c r="KC7" i="2" s="1"/>
  <c r="KA6" i="2"/>
  <c r="KB5" i="2"/>
  <c r="KC5" i="2" s="1"/>
  <c r="KA4" i="2"/>
  <c r="KD5" i="2" l="1"/>
  <c r="KD7" i="2"/>
  <c r="KD12" i="2"/>
  <c r="KD8" i="2"/>
  <c r="KD19" i="2"/>
  <c r="KD27" i="2"/>
  <c r="KD26" i="2"/>
  <c r="KN3" i="2"/>
  <c r="KN4" i="2"/>
  <c r="KN5" i="2"/>
  <c r="KN6" i="2"/>
  <c r="KN7" i="2"/>
  <c r="KN8" i="2"/>
  <c r="KN9" i="2"/>
  <c r="KN10" i="2"/>
  <c r="KN11" i="2"/>
  <c r="KN12" i="2"/>
  <c r="KN13" i="2"/>
  <c r="KN14" i="2"/>
  <c r="KN15" i="2"/>
  <c r="KN16" i="2"/>
  <c r="KN17" i="2"/>
  <c r="KN18" i="2"/>
  <c r="KN19" i="2"/>
  <c r="KN20" i="2"/>
  <c r="KN21" i="2"/>
  <c r="KN22" i="2"/>
  <c r="KN23" i="2"/>
  <c r="KN24" i="2"/>
  <c r="KN25" i="2"/>
  <c r="KN26" i="2"/>
  <c r="KN27" i="2"/>
  <c r="KN29" i="2"/>
  <c r="KN30" i="2"/>
  <c r="KN35" i="2"/>
  <c r="KQ35" i="2" s="1"/>
  <c r="KN2" i="2"/>
  <c r="KG3" i="2"/>
  <c r="KG4" i="2"/>
  <c r="KG5" i="2"/>
  <c r="KG6" i="2"/>
  <c r="KG7" i="2"/>
  <c r="KG8" i="2"/>
  <c r="KG9" i="2"/>
  <c r="KG10" i="2"/>
  <c r="KG11" i="2"/>
  <c r="KG12" i="2"/>
  <c r="KG13" i="2"/>
  <c r="KG14" i="2"/>
  <c r="KG15" i="2"/>
  <c r="KG16" i="2"/>
  <c r="KG17" i="2"/>
  <c r="KG18" i="2"/>
  <c r="KG19" i="2"/>
  <c r="KG20" i="2"/>
  <c r="KG21" i="2"/>
  <c r="KG22" i="2"/>
  <c r="KG23" i="2"/>
  <c r="KG24" i="2"/>
  <c r="KG25" i="2"/>
  <c r="KG26" i="2"/>
  <c r="KG27" i="2"/>
  <c r="KG29" i="2"/>
  <c r="KG30" i="2"/>
  <c r="KG35" i="2"/>
  <c r="KK35" i="2" s="1"/>
  <c r="KG2" i="2"/>
  <c r="KC3" i="4"/>
  <c r="KC4" i="4"/>
  <c r="KC5" i="4"/>
  <c r="KC6" i="4"/>
  <c r="KC7" i="4"/>
  <c r="KC8" i="4"/>
  <c r="KC9" i="4"/>
  <c r="KC10" i="4"/>
  <c r="KC11" i="4"/>
  <c r="KC12" i="4"/>
  <c r="KC13" i="4"/>
  <c r="KC14" i="4"/>
  <c r="KC15" i="4"/>
  <c r="KC16" i="4"/>
  <c r="KC17" i="4"/>
  <c r="KC18" i="4"/>
  <c r="KC19" i="4"/>
  <c r="KC20" i="4"/>
  <c r="KC21" i="4"/>
  <c r="KC22" i="4"/>
  <c r="KC23" i="4"/>
  <c r="KC24" i="4"/>
  <c r="KC25" i="4"/>
  <c r="KC44" i="4"/>
  <c r="KC2" i="4"/>
  <c r="GG44" i="4"/>
  <c r="KF44" i="4" s="1"/>
  <c r="FZ44" i="4"/>
  <c r="CL44" i="4"/>
  <c r="JV3" i="4"/>
  <c r="JV4" i="4"/>
  <c r="JV5" i="4"/>
  <c r="JV6" i="4"/>
  <c r="JV7" i="4"/>
  <c r="JV8" i="4"/>
  <c r="JV9" i="4"/>
  <c r="JV10" i="4"/>
  <c r="JV11" i="4"/>
  <c r="JV12" i="4"/>
  <c r="JV13" i="4"/>
  <c r="JV14" i="4"/>
  <c r="JV15" i="4"/>
  <c r="JV16" i="4"/>
  <c r="JV17" i="4"/>
  <c r="JV18" i="4"/>
  <c r="JV19" i="4"/>
  <c r="JV20" i="4"/>
  <c r="JV21" i="4"/>
  <c r="JV22" i="4"/>
  <c r="JV23" i="4"/>
  <c r="JV24" i="4"/>
  <c r="JV25" i="4"/>
  <c r="JV44" i="4"/>
  <c r="JV2" i="4"/>
  <c r="HW3" i="4" l="1"/>
  <c r="HX3" i="4" s="1"/>
  <c r="HW4" i="4"/>
  <c r="HY4" i="4" s="1"/>
  <c r="HZ4" i="4" s="1"/>
  <c r="HW5" i="4"/>
  <c r="HY5" i="4" s="1"/>
  <c r="HZ5" i="4" s="1"/>
  <c r="HW6" i="4"/>
  <c r="HX6" i="4" s="1"/>
  <c r="HW7" i="4"/>
  <c r="HY7" i="4" s="1"/>
  <c r="HZ7" i="4" s="1"/>
  <c r="HW8" i="4"/>
  <c r="HX8" i="4" s="1"/>
  <c r="HW9" i="4"/>
  <c r="HY9" i="4" s="1"/>
  <c r="HZ9" i="4" s="1"/>
  <c r="HW10" i="4"/>
  <c r="HX10" i="4" s="1"/>
  <c r="HW11" i="4"/>
  <c r="HY11" i="4" s="1"/>
  <c r="HZ11" i="4" s="1"/>
  <c r="HW12" i="4"/>
  <c r="HX12" i="4" s="1"/>
  <c r="HW13" i="4"/>
  <c r="HY13" i="4" s="1"/>
  <c r="HZ13" i="4" s="1"/>
  <c r="HW14" i="4"/>
  <c r="HX14" i="4" s="1"/>
  <c r="HW15" i="4"/>
  <c r="HY15" i="4" s="1"/>
  <c r="HZ15" i="4" s="1"/>
  <c r="HW16" i="4"/>
  <c r="HX16" i="4" s="1"/>
  <c r="HW17" i="4"/>
  <c r="HY17" i="4" s="1"/>
  <c r="HZ17" i="4" s="1"/>
  <c r="HW18" i="4"/>
  <c r="HX18" i="4" s="1"/>
  <c r="HW19" i="4"/>
  <c r="HY19" i="4" s="1"/>
  <c r="HZ19" i="4" s="1"/>
  <c r="HW20" i="4"/>
  <c r="HY20" i="4" s="1"/>
  <c r="HZ20" i="4" s="1"/>
  <c r="HW21" i="4"/>
  <c r="HX21" i="4" s="1"/>
  <c r="HW22" i="4"/>
  <c r="HY22" i="4" s="1"/>
  <c r="HZ22" i="4" s="1"/>
  <c r="HW23" i="4"/>
  <c r="HY23" i="4" s="1"/>
  <c r="HZ23" i="4" s="1"/>
  <c r="HW24" i="4"/>
  <c r="HX24" i="4" s="1"/>
  <c r="HW25" i="4"/>
  <c r="HY25" i="4" s="1"/>
  <c r="HZ25" i="4" s="1"/>
  <c r="HW44" i="4"/>
  <c r="HX44" i="4" s="1"/>
  <c r="HW29" i="4"/>
  <c r="HY29" i="4" s="1"/>
  <c r="HZ29" i="4" s="1"/>
  <c r="IA29" i="4" s="1"/>
  <c r="HW2" i="4"/>
  <c r="HV3" i="4"/>
  <c r="HV4" i="4"/>
  <c r="HV5" i="4"/>
  <c r="HV6" i="4"/>
  <c r="HV7" i="4"/>
  <c r="HV8" i="4"/>
  <c r="HV9" i="4"/>
  <c r="HV10" i="4"/>
  <c r="HV11" i="4"/>
  <c r="HV12" i="4"/>
  <c r="HV13" i="4"/>
  <c r="HV14" i="4"/>
  <c r="HV15" i="4"/>
  <c r="HV16" i="4"/>
  <c r="HV17" i="4"/>
  <c r="HV18" i="4"/>
  <c r="HV19" i="4"/>
  <c r="HV20" i="4"/>
  <c r="HV21" i="4"/>
  <c r="HV22" i="4"/>
  <c r="HV23" i="4"/>
  <c r="HV24" i="4"/>
  <c r="HV25" i="4"/>
  <c r="HV44" i="4"/>
  <c r="HV29" i="4"/>
  <c r="HV2" i="4"/>
  <c r="IA22" i="4" l="1"/>
  <c r="IA20" i="4"/>
  <c r="IA4" i="4"/>
  <c r="HX29" i="4"/>
  <c r="HX15" i="4"/>
  <c r="HX7" i="4"/>
  <c r="HY3" i="4"/>
  <c r="HZ3" i="4" s="1"/>
  <c r="IA25" i="4"/>
  <c r="IA23" i="4"/>
  <c r="IA19" i="4"/>
  <c r="IA17" i="4"/>
  <c r="IA15" i="4"/>
  <c r="IA13" i="4"/>
  <c r="IA11" i="4"/>
  <c r="IA9" i="4"/>
  <c r="IA7" i="4"/>
  <c r="IA5" i="4"/>
  <c r="HX19" i="4"/>
  <c r="HX11" i="4"/>
  <c r="HX25" i="4"/>
  <c r="HX17" i="4"/>
  <c r="HX13" i="4"/>
  <c r="HX9" i="4"/>
  <c r="HX5" i="4"/>
  <c r="HY21" i="4"/>
  <c r="HZ21" i="4" s="1"/>
  <c r="HX22" i="4"/>
  <c r="HY44" i="4"/>
  <c r="HZ44" i="4" s="1"/>
  <c r="HY24" i="4"/>
  <c r="HZ24" i="4" s="1"/>
  <c r="HY18" i="4"/>
  <c r="HZ18" i="4" s="1"/>
  <c r="HY16" i="4"/>
  <c r="HZ16" i="4" s="1"/>
  <c r="HY14" i="4"/>
  <c r="HZ14" i="4" s="1"/>
  <c r="HY12" i="4"/>
  <c r="HZ12" i="4" s="1"/>
  <c r="HY10" i="4"/>
  <c r="HZ10" i="4" s="1"/>
  <c r="HY8" i="4"/>
  <c r="HZ8" i="4" s="1"/>
  <c r="HY6" i="4"/>
  <c r="HZ6" i="4" s="1"/>
  <c r="HX4" i="4"/>
  <c r="HX23" i="4"/>
  <c r="HX20" i="4"/>
  <c r="IA12" i="4" l="1"/>
  <c r="IA24" i="4"/>
  <c r="IA8" i="4"/>
  <c r="IA16" i="4"/>
  <c r="IA6" i="4"/>
  <c r="IA10" i="4"/>
  <c r="IA14" i="4"/>
  <c r="IA18" i="4"/>
  <c r="IA44" i="4"/>
  <c r="IA21" i="4"/>
  <c r="IA3" i="4"/>
  <c r="KA2" i="2"/>
  <c r="KB2" i="2"/>
  <c r="KC2" i="2" s="1"/>
  <c r="IH3" i="2"/>
  <c r="IH4" i="2"/>
  <c r="IJ4" i="2" s="1"/>
  <c r="IK4" i="2" s="1"/>
  <c r="IH5" i="2"/>
  <c r="IH6" i="2"/>
  <c r="II6" i="2" s="1"/>
  <c r="IH7" i="2"/>
  <c r="IH8" i="2"/>
  <c r="IH9" i="2"/>
  <c r="II9" i="2" s="1"/>
  <c r="IH10" i="2"/>
  <c r="IJ10" i="2" s="1"/>
  <c r="IK10" i="2" s="1"/>
  <c r="IH11" i="2"/>
  <c r="IH12" i="2"/>
  <c r="IJ12" i="2" s="1"/>
  <c r="IK12" i="2" s="1"/>
  <c r="IH13" i="2"/>
  <c r="IH14" i="2"/>
  <c r="II14" i="2" s="1"/>
  <c r="IH15" i="2"/>
  <c r="IH16" i="2"/>
  <c r="IJ16" i="2" s="1"/>
  <c r="IK16" i="2" s="1"/>
  <c r="IH17" i="2"/>
  <c r="IH18" i="2"/>
  <c r="II18" i="2" s="1"/>
  <c r="IH19" i="2"/>
  <c r="IJ19" i="2" s="1"/>
  <c r="IK19" i="2" s="1"/>
  <c r="IH20" i="2"/>
  <c r="IH21" i="2"/>
  <c r="IH22" i="2"/>
  <c r="IJ22" i="2" s="1"/>
  <c r="IK22" i="2" s="1"/>
  <c r="IH23" i="2"/>
  <c r="II23" i="2" s="1"/>
  <c r="IH24" i="2"/>
  <c r="IH25" i="2"/>
  <c r="IH26" i="2"/>
  <c r="II26" i="2" s="1"/>
  <c r="IH27" i="2"/>
  <c r="IJ27" i="2" s="1"/>
  <c r="IK27" i="2" s="1"/>
  <c r="IH29" i="2"/>
  <c r="IJ29" i="2" s="1"/>
  <c r="IK29" i="2" s="1"/>
  <c r="IH30" i="2"/>
  <c r="IJ30" i="2" s="1"/>
  <c r="IK30" i="2" s="1"/>
  <c r="IH35" i="2"/>
  <c r="IJ35" i="2" s="1"/>
  <c r="IK35" i="2" s="1"/>
  <c r="IH36" i="2"/>
  <c r="IJ36" i="2" s="1"/>
  <c r="IK36" i="2" s="1"/>
  <c r="IL36" i="2" s="1"/>
  <c r="IH37" i="2"/>
  <c r="II37" i="2" s="1"/>
  <c r="IH38" i="2"/>
  <c r="IJ38" i="2" s="1"/>
  <c r="IK38" i="2" s="1"/>
  <c r="IL38" i="2" s="1"/>
  <c r="IG3" i="2"/>
  <c r="IG4" i="2"/>
  <c r="IG5" i="2"/>
  <c r="IG6" i="2"/>
  <c r="IG7" i="2"/>
  <c r="IG8" i="2"/>
  <c r="IG9" i="2"/>
  <c r="IG10" i="2"/>
  <c r="IG11" i="2"/>
  <c r="IG12" i="2"/>
  <c r="IG13" i="2"/>
  <c r="IG14" i="2"/>
  <c r="IG15" i="2"/>
  <c r="IG16" i="2"/>
  <c r="IG17" i="2"/>
  <c r="IG18" i="2"/>
  <c r="IG19" i="2"/>
  <c r="IG20" i="2"/>
  <c r="IG21" i="2"/>
  <c r="IG22" i="2"/>
  <c r="IG23" i="2"/>
  <c r="IG24" i="2"/>
  <c r="IG25" i="2"/>
  <c r="IG26" i="2"/>
  <c r="IG27" i="2"/>
  <c r="IG29" i="2"/>
  <c r="IG30" i="2"/>
  <c r="IG35" i="2"/>
  <c r="IG36" i="2"/>
  <c r="IG37" i="2"/>
  <c r="IG38" i="2"/>
  <c r="IG2" i="2"/>
  <c r="IL22" i="2" l="1"/>
  <c r="IL30" i="2"/>
  <c r="IL29" i="2"/>
  <c r="IL27" i="2"/>
  <c r="II4" i="2"/>
  <c r="IJ14" i="2"/>
  <c r="IK14" i="2" s="1"/>
  <c r="IL35" i="2"/>
  <c r="IL19" i="2"/>
  <c r="IL16" i="2"/>
  <c r="IL12" i="2"/>
  <c r="IL10" i="2"/>
  <c r="IL4" i="2"/>
  <c r="II16" i="2"/>
  <c r="IJ26" i="2"/>
  <c r="IK26" i="2" s="1"/>
  <c r="KD2" i="2"/>
  <c r="II22" i="2"/>
  <c r="II10" i="2"/>
  <c r="IJ9" i="2"/>
  <c r="IK9" i="2" s="1"/>
  <c r="II19" i="2"/>
  <c r="II12" i="2"/>
  <c r="IJ37" i="2"/>
  <c r="IK37" i="2" s="1"/>
  <c r="IL37" i="2" s="1"/>
  <c r="IJ23" i="2"/>
  <c r="IK23" i="2" s="1"/>
  <c r="IJ18" i="2"/>
  <c r="IK18" i="2" s="1"/>
  <c r="IJ6" i="2"/>
  <c r="IK6" i="2" s="1"/>
  <c r="IJ25" i="2"/>
  <c r="IK25" i="2" s="1"/>
  <c r="II25" i="2"/>
  <c r="IJ24" i="2"/>
  <c r="IK24" i="2" s="1"/>
  <c r="II24" i="2"/>
  <c r="IJ21" i="2"/>
  <c r="IK21" i="2" s="1"/>
  <c r="II21" i="2"/>
  <c r="IJ20" i="2"/>
  <c r="IK20" i="2" s="1"/>
  <c r="II20" i="2"/>
  <c r="IJ17" i="2"/>
  <c r="IK17" i="2" s="1"/>
  <c r="II17" i="2"/>
  <c r="IJ15" i="2"/>
  <c r="IK15" i="2" s="1"/>
  <c r="II15" i="2"/>
  <c r="IJ13" i="2"/>
  <c r="IK13" i="2" s="1"/>
  <c r="II13" i="2"/>
  <c r="IJ11" i="2"/>
  <c r="IK11" i="2" s="1"/>
  <c r="II11" i="2"/>
  <c r="IJ8" i="2"/>
  <c r="IK8" i="2" s="1"/>
  <c r="II8" i="2"/>
  <c r="IJ7" i="2"/>
  <c r="IK7" i="2" s="1"/>
  <c r="II7" i="2"/>
  <c r="IJ5" i="2"/>
  <c r="IK5" i="2" s="1"/>
  <c r="II5" i="2"/>
  <c r="IJ3" i="2"/>
  <c r="IK3" i="2" s="1"/>
  <c r="II3" i="2"/>
  <c r="II38" i="2"/>
  <c r="II36" i="2"/>
  <c r="II30" i="2"/>
  <c r="II29" i="2"/>
  <c r="II27" i="2"/>
  <c r="II35" i="2"/>
  <c r="GE3" i="2"/>
  <c r="GF3" i="2" s="1"/>
  <c r="GE4" i="2"/>
  <c r="GE5" i="2"/>
  <c r="GG5" i="2" s="1"/>
  <c r="GH5" i="2" s="1"/>
  <c r="GE6" i="2"/>
  <c r="GE7" i="2"/>
  <c r="GF7" i="2" s="1"/>
  <c r="GE8" i="2"/>
  <c r="GG8" i="2" s="1"/>
  <c r="GH8" i="2" s="1"/>
  <c r="GE9" i="2"/>
  <c r="GE10" i="2"/>
  <c r="GE11" i="2"/>
  <c r="GG11" i="2" s="1"/>
  <c r="GH11" i="2" s="1"/>
  <c r="GE12" i="2"/>
  <c r="GE13" i="2"/>
  <c r="GG13" i="2" s="1"/>
  <c r="GH13" i="2" s="1"/>
  <c r="GE14" i="2"/>
  <c r="GE15" i="2"/>
  <c r="GF15" i="2" s="1"/>
  <c r="GE16" i="2"/>
  <c r="GE17" i="2"/>
  <c r="GG17" i="2" s="1"/>
  <c r="GH17" i="2" s="1"/>
  <c r="GE18" i="2"/>
  <c r="GE19" i="2"/>
  <c r="GE20" i="2"/>
  <c r="GG20" i="2" s="1"/>
  <c r="GH20" i="2" s="1"/>
  <c r="GE21" i="2"/>
  <c r="GF21" i="2" s="1"/>
  <c r="GE22" i="2"/>
  <c r="GE23" i="2"/>
  <c r="GE24" i="2"/>
  <c r="GF24" i="2" s="1"/>
  <c r="GE25" i="2"/>
  <c r="GG25" i="2" s="1"/>
  <c r="GH25" i="2" s="1"/>
  <c r="GE26" i="2"/>
  <c r="GE27" i="2"/>
  <c r="GG27" i="2" s="1"/>
  <c r="GH27" i="2" s="1"/>
  <c r="GE29" i="2"/>
  <c r="GG29" i="2" s="1"/>
  <c r="GH29" i="2" s="1"/>
  <c r="GE35" i="2"/>
  <c r="GG35" i="2" s="1"/>
  <c r="GH35" i="2" s="1"/>
  <c r="GE36" i="2"/>
  <c r="GG36" i="2" s="1"/>
  <c r="GH36" i="2" s="1"/>
  <c r="GI36" i="2" s="1"/>
  <c r="GE37" i="2"/>
  <c r="GG37" i="2" s="1"/>
  <c r="GH37" i="2" s="1"/>
  <c r="GI37" i="2" s="1"/>
  <c r="GE38" i="2"/>
  <c r="GF38" i="2" s="1"/>
  <c r="GD3" i="2"/>
  <c r="GD4" i="2"/>
  <c r="GD5" i="2"/>
  <c r="GD6" i="2"/>
  <c r="GD7" i="2"/>
  <c r="GD8" i="2"/>
  <c r="GD9" i="2"/>
  <c r="GD10" i="2"/>
  <c r="GD11" i="2"/>
  <c r="GD12" i="2"/>
  <c r="GD13" i="2"/>
  <c r="GD14" i="2"/>
  <c r="GD15" i="2"/>
  <c r="GD16" i="2"/>
  <c r="GD17" i="2"/>
  <c r="GD18" i="2"/>
  <c r="GD19" i="2"/>
  <c r="GD20" i="2"/>
  <c r="GD21" i="2"/>
  <c r="GD22" i="2"/>
  <c r="GD23" i="2"/>
  <c r="GD24" i="2"/>
  <c r="GD25" i="2"/>
  <c r="GD26" i="2"/>
  <c r="GD27" i="2"/>
  <c r="GD29" i="2"/>
  <c r="GD35" i="2"/>
  <c r="GD36" i="2"/>
  <c r="GD37" i="2"/>
  <c r="GD38" i="2"/>
  <c r="GD2" i="2"/>
  <c r="IS3" i="4"/>
  <c r="IU3" i="4" s="1"/>
  <c r="IV3" i="4" s="1"/>
  <c r="IS4" i="4"/>
  <c r="IS5" i="4"/>
  <c r="IU5" i="4" s="1"/>
  <c r="IV5" i="4" s="1"/>
  <c r="IS6" i="4"/>
  <c r="IS7" i="4"/>
  <c r="IS8" i="4"/>
  <c r="IS9" i="4"/>
  <c r="IU9" i="4" s="1"/>
  <c r="IV9" i="4" s="1"/>
  <c r="IS10" i="4"/>
  <c r="IS11" i="4"/>
  <c r="IU11" i="4" s="1"/>
  <c r="IV11" i="4" s="1"/>
  <c r="IS12" i="4"/>
  <c r="IS13" i="4"/>
  <c r="IU13" i="4" s="1"/>
  <c r="IV13" i="4" s="1"/>
  <c r="IS14" i="4"/>
  <c r="IS15" i="4"/>
  <c r="IU15" i="4" s="1"/>
  <c r="IV15" i="4" s="1"/>
  <c r="IS16" i="4"/>
  <c r="IS17" i="4"/>
  <c r="IU17" i="4" s="1"/>
  <c r="IV17" i="4" s="1"/>
  <c r="IS18" i="4"/>
  <c r="IS19" i="4"/>
  <c r="IU19" i="4" s="1"/>
  <c r="IV19" i="4" s="1"/>
  <c r="IS20" i="4"/>
  <c r="IS21" i="4"/>
  <c r="IU21" i="4" s="1"/>
  <c r="IV21" i="4" s="1"/>
  <c r="IS22" i="4"/>
  <c r="IS23" i="4"/>
  <c r="IU23" i="4" s="1"/>
  <c r="IV23" i="4" s="1"/>
  <c r="IS24" i="4"/>
  <c r="IT24" i="4" s="1"/>
  <c r="IS25" i="4"/>
  <c r="IU25" i="4" s="1"/>
  <c r="IV25" i="4" s="1"/>
  <c r="IS44" i="4"/>
  <c r="IT44" i="4" s="1"/>
  <c r="IS29" i="4"/>
  <c r="IU29" i="4" s="1"/>
  <c r="IV29" i="4" s="1"/>
  <c r="IW29" i="4" s="1"/>
  <c r="IR3" i="4"/>
  <c r="IR4" i="4"/>
  <c r="IR5" i="4"/>
  <c r="IR6" i="4"/>
  <c r="IR7" i="4"/>
  <c r="IR8" i="4"/>
  <c r="IR9" i="4"/>
  <c r="IR10" i="4"/>
  <c r="IR11" i="4"/>
  <c r="IR12" i="4"/>
  <c r="IR13" i="4"/>
  <c r="IR14" i="4"/>
  <c r="IR15" i="4"/>
  <c r="IR16" i="4"/>
  <c r="IR17" i="4"/>
  <c r="IR18" i="4"/>
  <c r="IR19" i="4"/>
  <c r="IR20" i="4"/>
  <c r="IR21" i="4"/>
  <c r="IR22" i="4"/>
  <c r="IR23" i="4"/>
  <c r="IR24" i="4"/>
  <c r="IR25" i="4"/>
  <c r="IR44" i="4"/>
  <c r="IR29" i="4"/>
  <c r="IR2" i="4"/>
  <c r="IW23" i="4" l="1"/>
  <c r="IW21" i="4"/>
  <c r="IW19" i="4"/>
  <c r="IW17" i="4"/>
  <c r="IW15" i="4"/>
  <c r="IW13" i="4"/>
  <c r="IW11" i="4"/>
  <c r="IW9" i="4"/>
  <c r="IW5" i="4"/>
  <c r="IW3" i="4"/>
  <c r="IW25" i="4"/>
  <c r="IU7" i="4"/>
  <c r="IV7" i="4" s="1"/>
  <c r="GI27" i="2"/>
  <c r="GI25" i="2"/>
  <c r="GI17" i="2"/>
  <c r="GI13" i="2"/>
  <c r="GI11" i="2"/>
  <c r="GI8" i="2"/>
  <c r="GI35" i="2"/>
  <c r="IL3" i="2"/>
  <c r="IL5" i="2"/>
  <c r="IL7" i="2"/>
  <c r="IL8" i="2"/>
  <c r="IL11" i="2"/>
  <c r="IL13" i="2"/>
  <c r="IL15" i="2"/>
  <c r="IL17" i="2"/>
  <c r="IL20" i="2"/>
  <c r="IL21" i="2"/>
  <c r="IL24" i="2"/>
  <c r="IL25" i="2"/>
  <c r="IL23" i="2"/>
  <c r="IL26" i="2"/>
  <c r="IL14" i="2"/>
  <c r="GI29" i="2"/>
  <c r="GI20" i="2"/>
  <c r="GI5" i="2"/>
  <c r="IL6" i="2"/>
  <c r="IL18" i="2"/>
  <c r="IL9" i="2"/>
  <c r="IT23" i="4"/>
  <c r="IT15" i="4"/>
  <c r="IT7" i="4"/>
  <c r="IT29" i="4"/>
  <c r="IT19" i="4"/>
  <c r="IT11" i="4"/>
  <c r="IT3" i="4"/>
  <c r="GF25" i="2"/>
  <c r="GF20" i="2"/>
  <c r="GF13" i="2"/>
  <c r="GF8" i="2"/>
  <c r="GG38" i="2"/>
  <c r="GH38" i="2" s="1"/>
  <c r="GI38" i="2" s="1"/>
  <c r="GG24" i="2"/>
  <c r="GH24" i="2" s="1"/>
  <c r="GG7" i="2"/>
  <c r="GH7" i="2" s="1"/>
  <c r="GF17" i="2"/>
  <c r="GF11" i="2"/>
  <c r="GF5" i="2"/>
  <c r="GG21" i="2"/>
  <c r="GH21" i="2" s="1"/>
  <c r="GG15" i="2"/>
  <c r="GH15" i="2" s="1"/>
  <c r="GG3" i="2"/>
  <c r="GH3" i="2" s="1"/>
  <c r="GG26" i="2"/>
  <c r="GH26" i="2" s="1"/>
  <c r="GF26" i="2"/>
  <c r="GG23" i="2"/>
  <c r="GH23" i="2" s="1"/>
  <c r="GF23" i="2"/>
  <c r="GG22" i="2"/>
  <c r="GH22" i="2" s="1"/>
  <c r="GF22" i="2"/>
  <c r="GG19" i="2"/>
  <c r="GH19" i="2" s="1"/>
  <c r="GF19" i="2"/>
  <c r="GG18" i="2"/>
  <c r="GH18" i="2" s="1"/>
  <c r="GF18" i="2"/>
  <c r="GG16" i="2"/>
  <c r="GH16" i="2" s="1"/>
  <c r="GF16" i="2"/>
  <c r="GG14" i="2"/>
  <c r="GH14" i="2" s="1"/>
  <c r="GF14" i="2"/>
  <c r="GG12" i="2"/>
  <c r="GH12" i="2" s="1"/>
  <c r="GF12" i="2"/>
  <c r="GG10" i="2"/>
  <c r="GH10" i="2" s="1"/>
  <c r="GF10" i="2"/>
  <c r="GG9" i="2"/>
  <c r="GH9" i="2" s="1"/>
  <c r="GF9" i="2"/>
  <c r="GG6" i="2"/>
  <c r="GH6" i="2" s="1"/>
  <c r="GF6" i="2"/>
  <c r="GG4" i="2"/>
  <c r="GH4" i="2" s="1"/>
  <c r="GF4" i="2"/>
  <c r="GF37" i="2"/>
  <c r="GF35" i="2"/>
  <c r="GF36" i="2"/>
  <c r="GF29" i="2"/>
  <c r="GF27" i="2"/>
  <c r="IT25" i="4"/>
  <c r="IT21" i="4"/>
  <c r="IT17" i="4"/>
  <c r="IT13" i="4"/>
  <c r="IT9" i="4"/>
  <c r="IT5" i="4"/>
  <c r="IU44" i="4"/>
  <c r="IV44" i="4" s="1"/>
  <c r="IT22" i="4"/>
  <c r="IU22" i="4"/>
  <c r="IV22" i="4" s="1"/>
  <c r="IT20" i="4"/>
  <c r="IU20" i="4"/>
  <c r="IV20" i="4" s="1"/>
  <c r="IT18" i="4"/>
  <c r="IU18" i="4"/>
  <c r="IV18" i="4" s="1"/>
  <c r="IT16" i="4"/>
  <c r="IU16" i="4"/>
  <c r="IV16" i="4" s="1"/>
  <c r="IT14" i="4"/>
  <c r="IU14" i="4"/>
  <c r="IV14" i="4" s="1"/>
  <c r="IT12" i="4"/>
  <c r="IU12" i="4"/>
  <c r="IV12" i="4" s="1"/>
  <c r="IT10" i="4"/>
  <c r="IU10" i="4"/>
  <c r="IV10" i="4" s="1"/>
  <c r="IT8" i="4"/>
  <c r="IU8" i="4"/>
  <c r="IV8" i="4" s="1"/>
  <c r="IT6" i="4"/>
  <c r="IU6" i="4"/>
  <c r="IV6" i="4" s="1"/>
  <c r="IT4" i="4"/>
  <c r="IU4" i="4"/>
  <c r="IV4" i="4" s="1"/>
  <c r="IU24" i="4"/>
  <c r="IV24" i="4" s="1"/>
  <c r="HV2" i="2"/>
  <c r="HW3" i="2"/>
  <c r="HY3" i="2" s="1"/>
  <c r="HZ3" i="2" s="1"/>
  <c r="HW4" i="2"/>
  <c r="HX4" i="2" s="1"/>
  <c r="HW5" i="2"/>
  <c r="HY5" i="2" s="1"/>
  <c r="HZ5" i="2" s="1"/>
  <c r="HW6" i="2"/>
  <c r="HX6" i="2" s="1"/>
  <c r="HW7" i="2"/>
  <c r="HY7" i="2" s="1"/>
  <c r="HZ7" i="2" s="1"/>
  <c r="HW8" i="2"/>
  <c r="HY8" i="2" s="1"/>
  <c r="HZ8" i="2" s="1"/>
  <c r="HW9" i="2"/>
  <c r="HX9" i="2" s="1"/>
  <c r="HW10" i="2"/>
  <c r="HX10" i="2" s="1"/>
  <c r="HW11" i="2"/>
  <c r="HY11" i="2" s="1"/>
  <c r="HZ11" i="2" s="1"/>
  <c r="HW12" i="2"/>
  <c r="HX12" i="2" s="1"/>
  <c r="HW13" i="2"/>
  <c r="HY13" i="2" s="1"/>
  <c r="HZ13" i="2" s="1"/>
  <c r="HW14" i="2"/>
  <c r="HX14" i="2" s="1"/>
  <c r="HW15" i="2"/>
  <c r="HY15" i="2" s="1"/>
  <c r="HZ15" i="2" s="1"/>
  <c r="HW16" i="2"/>
  <c r="HX16" i="2" s="1"/>
  <c r="HW17" i="2"/>
  <c r="HY17" i="2" s="1"/>
  <c r="HZ17" i="2" s="1"/>
  <c r="HW18" i="2"/>
  <c r="HX18" i="2" s="1"/>
  <c r="HW19" i="2"/>
  <c r="HX19" i="2" s="1"/>
  <c r="HW20" i="2"/>
  <c r="HY20" i="2" s="1"/>
  <c r="HZ20" i="2" s="1"/>
  <c r="HW21" i="2"/>
  <c r="HY21" i="2" s="1"/>
  <c r="HZ21" i="2" s="1"/>
  <c r="HW22" i="2"/>
  <c r="HX22" i="2" s="1"/>
  <c r="HW23" i="2"/>
  <c r="HX23" i="2" s="1"/>
  <c r="HW24" i="2"/>
  <c r="HY24" i="2" s="1"/>
  <c r="HZ24" i="2" s="1"/>
  <c r="HW25" i="2"/>
  <c r="HY25" i="2" s="1"/>
  <c r="HZ25" i="2" s="1"/>
  <c r="HW26" i="2"/>
  <c r="HY26" i="2" s="1"/>
  <c r="HZ26" i="2" s="1"/>
  <c r="HW27" i="2"/>
  <c r="HY27" i="2" s="1"/>
  <c r="HZ27" i="2" s="1"/>
  <c r="HW29" i="2"/>
  <c r="HY29" i="2" s="1"/>
  <c r="HZ29" i="2" s="1"/>
  <c r="HW30" i="2"/>
  <c r="HY30" i="2" s="1"/>
  <c r="HZ30" i="2" s="1"/>
  <c r="HW35" i="2"/>
  <c r="HY35" i="2" s="1"/>
  <c r="HZ35" i="2" s="1"/>
  <c r="HW36" i="2"/>
  <c r="HY36" i="2" s="1"/>
  <c r="HZ36" i="2" s="1"/>
  <c r="IA36" i="2" s="1"/>
  <c r="HW37" i="2"/>
  <c r="HY37" i="2" s="1"/>
  <c r="HZ37" i="2" s="1"/>
  <c r="IA37" i="2" s="1"/>
  <c r="HW38" i="2"/>
  <c r="HY38" i="2" s="1"/>
  <c r="HZ38" i="2" s="1"/>
  <c r="IA38" i="2" s="1"/>
  <c r="HW39" i="2"/>
  <c r="HY39" i="2" s="1"/>
  <c r="HZ39" i="2" s="1"/>
  <c r="IA39" i="2" s="1"/>
  <c r="HV3" i="2"/>
  <c r="HV4" i="2"/>
  <c r="HV5" i="2"/>
  <c r="HV6" i="2"/>
  <c r="HV7" i="2"/>
  <c r="HV8" i="2"/>
  <c r="HV9" i="2"/>
  <c r="HV10" i="2"/>
  <c r="HV11" i="2"/>
  <c r="HV12" i="2"/>
  <c r="HV13" i="2"/>
  <c r="HV14" i="2"/>
  <c r="HV15" i="2"/>
  <c r="HV16" i="2"/>
  <c r="HV17" i="2"/>
  <c r="HV18" i="2"/>
  <c r="HV19" i="2"/>
  <c r="HV20" i="2"/>
  <c r="HV21" i="2"/>
  <c r="HV22" i="2"/>
  <c r="HV23" i="2"/>
  <c r="HV24" i="2"/>
  <c r="HV25" i="2"/>
  <c r="HV26" i="2"/>
  <c r="HV27" i="2"/>
  <c r="HV29" i="2"/>
  <c r="HV30" i="2"/>
  <c r="HV35" i="2"/>
  <c r="HV36" i="2"/>
  <c r="HV37" i="2"/>
  <c r="HV38" i="2"/>
  <c r="HV39" i="2"/>
  <c r="IW6" i="4" l="1"/>
  <c r="IW10" i="4"/>
  <c r="IW12" i="4"/>
  <c r="IW14" i="4"/>
  <c r="IW16" i="4"/>
  <c r="IW18" i="4"/>
  <c r="IW20" i="4"/>
  <c r="IW22" i="4"/>
  <c r="IW44" i="4"/>
  <c r="IW8" i="4"/>
  <c r="IW24" i="4"/>
  <c r="IW7" i="4"/>
  <c r="IW4" i="4"/>
  <c r="IA35" i="2"/>
  <c r="IA26" i="2"/>
  <c r="GI4" i="2"/>
  <c r="GI6" i="2"/>
  <c r="GI9" i="2"/>
  <c r="GI10" i="2"/>
  <c r="GI12" i="2"/>
  <c r="GI14" i="2"/>
  <c r="GI16" i="2"/>
  <c r="GI18" i="2"/>
  <c r="GI19" i="2"/>
  <c r="GI22" i="2"/>
  <c r="GI23" i="2"/>
  <c r="GI26" i="2"/>
  <c r="GI21" i="2"/>
  <c r="GI24" i="2"/>
  <c r="IA30" i="2"/>
  <c r="IA29" i="2"/>
  <c r="IA27" i="2"/>
  <c r="IA25" i="2"/>
  <c r="IA24" i="2"/>
  <c r="IA21" i="2"/>
  <c r="IA20" i="2"/>
  <c r="IA17" i="2"/>
  <c r="IA15" i="2"/>
  <c r="IA13" i="2"/>
  <c r="IA11" i="2"/>
  <c r="IA8" i="2"/>
  <c r="IA7" i="2"/>
  <c r="IA5" i="2"/>
  <c r="IA3" i="2"/>
  <c r="GI3" i="2"/>
  <c r="GI15" i="2"/>
  <c r="GI7" i="2"/>
  <c r="HX35" i="2"/>
  <c r="HY22" i="2"/>
  <c r="HZ22" i="2" s="1"/>
  <c r="HY16" i="2"/>
  <c r="HZ16" i="2" s="1"/>
  <c r="HY10" i="2"/>
  <c r="HZ10" i="2" s="1"/>
  <c r="HY4" i="2"/>
  <c r="HZ4" i="2" s="1"/>
  <c r="HX37" i="2"/>
  <c r="HX26" i="2"/>
  <c r="HY19" i="2"/>
  <c r="HZ19" i="2" s="1"/>
  <c r="HY12" i="2"/>
  <c r="HZ12" i="2" s="1"/>
  <c r="HX20" i="2"/>
  <c r="HX17" i="2"/>
  <c r="HX13" i="2"/>
  <c r="HX11" i="2"/>
  <c r="HX8" i="2"/>
  <c r="HX5" i="2"/>
  <c r="HX39" i="2"/>
  <c r="HX38" i="2"/>
  <c r="HX36" i="2"/>
  <c r="HX30" i="2"/>
  <c r="HX29" i="2"/>
  <c r="HX27" i="2"/>
  <c r="HX25" i="2"/>
  <c r="HX24" i="2"/>
  <c r="HX21" i="2"/>
  <c r="HX15" i="2"/>
  <c r="HX7" i="2"/>
  <c r="HX3" i="2"/>
  <c r="HY23" i="2"/>
  <c r="HZ23" i="2" s="1"/>
  <c r="HY18" i="2"/>
  <c r="HZ18" i="2" s="1"/>
  <c r="HY14" i="2"/>
  <c r="HZ14" i="2" s="1"/>
  <c r="HY9" i="2"/>
  <c r="HZ9" i="2" s="1"/>
  <c r="HY6" i="2"/>
  <c r="HZ6" i="2" s="1"/>
  <c r="IA23" i="2" l="1"/>
  <c r="IA12" i="2"/>
  <c r="IA4" i="2"/>
  <c r="IA9" i="2"/>
  <c r="IA14" i="2"/>
  <c r="IA19" i="2"/>
  <c r="IA10" i="2"/>
  <c r="IA22" i="2"/>
  <c r="IA6" i="2"/>
  <c r="IA18" i="2"/>
  <c r="IA16" i="2"/>
  <c r="BP30" i="4"/>
  <c r="BR30" i="4" s="1"/>
  <c r="BS30" i="4" s="1"/>
  <c r="BT30" i="4" s="1"/>
  <c r="BO30" i="4"/>
  <c r="BQ30" i="4" l="1"/>
  <c r="JO3" i="4"/>
  <c r="JO4" i="4"/>
  <c r="JO5" i="4"/>
  <c r="JO6" i="4"/>
  <c r="JO7" i="4"/>
  <c r="JO8" i="4"/>
  <c r="JO9" i="4"/>
  <c r="JO10" i="4"/>
  <c r="JO11" i="4"/>
  <c r="JO12" i="4"/>
  <c r="JO13" i="4"/>
  <c r="JO14" i="4"/>
  <c r="JO15" i="4"/>
  <c r="JO16" i="4"/>
  <c r="JO17" i="4"/>
  <c r="JO18" i="4"/>
  <c r="JO19" i="4"/>
  <c r="JO20" i="4"/>
  <c r="JO21" i="4"/>
  <c r="JO22" i="4"/>
  <c r="JO23" i="4"/>
  <c r="JO24" i="4"/>
  <c r="JO25" i="4"/>
  <c r="JO44" i="4"/>
  <c r="JO29" i="4"/>
  <c r="JP29" i="4" s="1"/>
  <c r="JN3" i="4"/>
  <c r="JN4" i="4"/>
  <c r="JN5" i="4"/>
  <c r="JN6" i="4"/>
  <c r="JN7" i="4"/>
  <c r="JN8" i="4"/>
  <c r="JN9" i="4"/>
  <c r="JN10" i="4"/>
  <c r="JN11" i="4"/>
  <c r="JN12" i="4"/>
  <c r="JN13" i="4"/>
  <c r="JN14" i="4"/>
  <c r="JN15" i="4"/>
  <c r="JN16" i="4"/>
  <c r="JN17" i="4"/>
  <c r="JN18" i="4"/>
  <c r="JN19" i="4"/>
  <c r="JN20" i="4"/>
  <c r="JN21" i="4"/>
  <c r="JN22" i="4"/>
  <c r="JN23" i="4"/>
  <c r="JN24" i="4"/>
  <c r="JN25" i="4"/>
  <c r="JN44" i="4"/>
  <c r="JN29" i="4"/>
  <c r="JN2" i="4"/>
  <c r="IH2" i="2"/>
  <c r="II2" i="2" s="1"/>
  <c r="JQ44" i="4" l="1"/>
  <c r="JR44" i="4" s="1"/>
  <c r="JQ24" i="4"/>
  <c r="JR24" i="4" s="1"/>
  <c r="JQ22" i="4"/>
  <c r="JR22" i="4" s="1"/>
  <c r="JQ20" i="4"/>
  <c r="JR20" i="4" s="1"/>
  <c r="JQ18" i="4"/>
  <c r="JR18" i="4" s="1"/>
  <c r="JQ16" i="4"/>
  <c r="JR16" i="4" s="1"/>
  <c r="JQ14" i="4"/>
  <c r="JR14" i="4" s="1"/>
  <c r="JQ12" i="4"/>
  <c r="JR12" i="4" s="1"/>
  <c r="JQ10" i="4"/>
  <c r="JR10" i="4" s="1"/>
  <c r="JQ8" i="4"/>
  <c r="JR8" i="4" s="1"/>
  <c r="JQ6" i="4"/>
  <c r="JR6" i="4" s="1"/>
  <c r="JQ4" i="4"/>
  <c r="JR4" i="4" s="1"/>
  <c r="JP25" i="4"/>
  <c r="JP23" i="4"/>
  <c r="JP21" i="4"/>
  <c r="JP19" i="4"/>
  <c r="JP17" i="4"/>
  <c r="JP15" i="4"/>
  <c r="JP13" i="4"/>
  <c r="JP11" i="4"/>
  <c r="JP9" i="4"/>
  <c r="JP7" i="4"/>
  <c r="JP5" i="4"/>
  <c r="JP3" i="4"/>
  <c r="JP44" i="4"/>
  <c r="JP22" i="4"/>
  <c r="JP18" i="4"/>
  <c r="JP14" i="4"/>
  <c r="JP10" i="4"/>
  <c r="JP6" i="4"/>
  <c r="JP24" i="4"/>
  <c r="JP20" i="4"/>
  <c r="JP16" i="4"/>
  <c r="JP12" i="4"/>
  <c r="JP8" i="4"/>
  <c r="JP4" i="4"/>
  <c r="JQ29" i="4"/>
  <c r="JR29" i="4" s="1"/>
  <c r="JS29" i="4" s="1"/>
  <c r="JQ25" i="4"/>
  <c r="JR25" i="4" s="1"/>
  <c r="JQ23" i="4"/>
  <c r="JR23" i="4" s="1"/>
  <c r="JQ21" i="4"/>
  <c r="JR21" i="4" s="1"/>
  <c r="JQ19" i="4"/>
  <c r="JR19" i="4" s="1"/>
  <c r="JQ17" i="4"/>
  <c r="JR17" i="4" s="1"/>
  <c r="JQ15" i="4"/>
  <c r="JR15" i="4" s="1"/>
  <c r="JQ13" i="4"/>
  <c r="JR13" i="4" s="1"/>
  <c r="JQ11" i="4"/>
  <c r="JR11" i="4" s="1"/>
  <c r="JQ9" i="4"/>
  <c r="JR9" i="4" s="1"/>
  <c r="JQ7" i="4"/>
  <c r="JR7" i="4" s="1"/>
  <c r="JQ5" i="4"/>
  <c r="JR5" i="4" s="1"/>
  <c r="JQ3" i="4"/>
  <c r="JR3" i="4" s="1"/>
  <c r="IJ2" i="2"/>
  <c r="IK2" i="2" s="1"/>
  <c r="JS3" i="4" l="1"/>
  <c r="JS11" i="4"/>
  <c r="JS19" i="4"/>
  <c r="JS23" i="4"/>
  <c r="JS4" i="4"/>
  <c r="JS6" i="4"/>
  <c r="JS8" i="4"/>
  <c r="JS10" i="4"/>
  <c r="JS12" i="4"/>
  <c r="JS14" i="4"/>
  <c r="JS16" i="4"/>
  <c r="JS18" i="4"/>
  <c r="JS20" i="4"/>
  <c r="JS22" i="4"/>
  <c r="JS24" i="4"/>
  <c r="JS44" i="4"/>
  <c r="JS7" i="4"/>
  <c r="JS15" i="4"/>
  <c r="JS5" i="4"/>
  <c r="JS9" i="4"/>
  <c r="JS13" i="4"/>
  <c r="JS17" i="4"/>
  <c r="JS21" i="4"/>
  <c r="JS25" i="4"/>
  <c r="IL2" i="2"/>
  <c r="JD3" i="4"/>
  <c r="JD4" i="4"/>
  <c r="JD5" i="4"/>
  <c r="JD6" i="4"/>
  <c r="JD7" i="4"/>
  <c r="JD8" i="4"/>
  <c r="JD9" i="4"/>
  <c r="JD10" i="4"/>
  <c r="JD11" i="4"/>
  <c r="JD12" i="4"/>
  <c r="JD13" i="4"/>
  <c r="JD14" i="4"/>
  <c r="JD15" i="4"/>
  <c r="JD16" i="4"/>
  <c r="JD17" i="4"/>
  <c r="JD18" i="4"/>
  <c r="JD19" i="4"/>
  <c r="JD20" i="4"/>
  <c r="JD21" i="4"/>
  <c r="JD22" i="4"/>
  <c r="JD23" i="4"/>
  <c r="JD24" i="4"/>
  <c r="JD25" i="4"/>
  <c r="JD44" i="4"/>
  <c r="JD29" i="4"/>
  <c r="JE29" i="4" s="1"/>
  <c r="JD2" i="4"/>
  <c r="JC3" i="4"/>
  <c r="JC4" i="4"/>
  <c r="JC5" i="4"/>
  <c r="JC6" i="4"/>
  <c r="JC7" i="4"/>
  <c r="JC8" i="4"/>
  <c r="JC9" i="4"/>
  <c r="JC10" i="4"/>
  <c r="JC11" i="4"/>
  <c r="JC12" i="4"/>
  <c r="JC13" i="4"/>
  <c r="JC14" i="4"/>
  <c r="JC15" i="4"/>
  <c r="JC16" i="4"/>
  <c r="JC17" i="4"/>
  <c r="JC18" i="4"/>
  <c r="JC19" i="4"/>
  <c r="JC20" i="4"/>
  <c r="JC21" i="4"/>
  <c r="JC22" i="4"/>
  <c r="JC23" i="4"/>
  <c r="JC24" i="4"/>
  <c r="JC25" i="4"/>
  <c r="JC44" i="4"/>
  <c r="JC29" i="4"/>
  <c r="JC2" i="4"/>
  <c r="JE23" i="4" l="1"/>
  <c r="JE25" i="4"/>
  <c r="JF44" i="4"/>
  <c r="JG44" i="4" s="1"/>
  <c r="JF24" i="4"/>
  <c r="JG24" i="4" s="1"/>
  <c r="JF22" i="4"/>
  <c r="JG22" i="4" s="1"/>
  <c r="JF20" i="4"/>
  <c r="JG20" i="4" s="1"/>
  <c r="JF18" i="4"/>
  <c r="JG18" i="4" s="1"/>
  <c r="JF16" i="4"/>
  <c r="JG16" i="4" s="1"/>
  <c r="JF14" i="4"/>
  <c r="JG14" i="4" s="1"/>
  <c r="JF12" i="4"/>
  <c r="JG12" i="4" s="1"/>
  <c r="JF10" i="4"/>
  <c r="JG10" i="4" s="1"/>
  <c r="JF8" i="4"/>
  <c r="JG8" i="4" s="1"/>
  <c r="JF6" i="4"/>
  <c r="JG6" i="4" s="1"/>
  <c r="JF4" i="4"/>
  <c r="JG4" i="4" s="1"/>
  <c r="JE44" i="4"/>
  <c r="JE22" i="4"/>
  <c r="JE18" i="4"/>
  <c r="JE14" i="4"/>
  <c r="JE10" i="4"/>
  <c r="JE6" i="4"/>
  <c r="JF29" i="4"/>
  <c r="JG29" i="4" s="1"/>
  <c r="JH29" i="4" s="1"/>
  <c r="JE24" i="4"/>
  <c r="JE20" i="4"/>
  <c r="JE16" i="4"/>
  <c r="JE12" i="4"/>
  <c r="JE8" i="4"/>
  <c r="JE4" i="4"/>
  <c r="JF23" i="4"/>
  <c r="JG23" i="4" s="1"/>
  <c r="JE21" i="4"/>
  <c r="JF21" i="4"/>
  <c r="JG21" i="4" s="1"/>
  <c r="JE19" i="4"/>
  <c r="JF19" i="4"/>
  <c r="JG19" i="4" s="1"/>
  <c r="JE17" i="4"/>
  <c r="JF17" i="4"/>
  <c r="JG17" i="4" s="1"/>
  <c r="JE15" i="4"/>
  <c r="JF15" i="4"/>
  <c r="JG15" i="4" s="1"/>
  <c r="JE13" i="4"/>
  <c r="JF13" i="4"/>
  <c r="JG13" i="4" s="1"/>
  <c r="JE11" i="4"/>
  <c r="JF11" i="4"/>
  <c r="JG11" i="4" s="1"/>
  <c r="JE9" i="4"/>
  <c r="JF9" i="4"/>
  <c r="JG9" i="4" s="1"/>
  <c r="JE7" i="4"/>
  <c r="JF7" i="4"/>
  <c r="JG7" i="4" s="1"/>
  <c r="JE5" i="4"/>
  <c r="JF5" i="4"/>
  <c r="JG5" i="4" s="1"/>
  <c r="JE3" i="4"/>
  <c r="JF3" i="4"/>
  <c r="JG3" i="4" s="1"/>
  <c r="JF25" i="4"/>
  <c r="JG25" i="4" s="1"/>
  <c r="JH4" i="4" l="1"/>
  <c r="JH6" i="4"/>
  <c r="JH8" i="4"/>
  <c r="JH10" i="4"/>
  <c r="JH12" i="4"/>
  <c r="JH14" i="4"/>
  <c r="JH16" i="4"/>
  <c r="JH18" i="4"/>
  <c r="JH20" i="4"/>
  <c r="JH22" i="4"/>
  <c r="JH24" i="4"/>
  <c r="JH44" i="4"/>
  <c r="JH25" i="4"/>
  <c r="JH3" i="4"/>
  <c r="JH5" i="4"/>
  <c r="JH7" i="4"/>
  <c r="JH9" i="4"/>
  <c r="JH11" i="4"/>
  <c r="JH13" i="4"/>
  <c r="JH15" i="4"/>
  <c r="JH17" i="4"/>
  <c r="JH19" i="4"/>
  <c r="JH21" i="4"/>
  <c r="JH23" i="4"/>
  <c r="IS3" i="2"/>
  <c r="IT3" i="2" s="1"/>
  <c r="IS4" i="2"/>
  <c r="IU4" i="2" s="1"/>
  <c r="IV4" i="2" s="1"/>
  <c r="IS5" i="2"/>
  <c r="IT5" i="2" s="1"/>
  <c r="IS6" i="2"/>
  <c r="IU6" i="2" s="1"/>
  <c r="IV6" i="2" s="1"/>
  <c r="IS7" i="2"/>
  <c r="IT7" i="2" s="1"/>
  <c r="IS8" i="2"/>
  <c r="IT8" i="2" s="1"/>
  <c r="IS9" i="2"/>
  <c r="IU9" i="2" s="1"/>
  <c r="IV9" i="2" s="1"/>
  <c r="IS10" i="2"/>
  <c r="IU10" i="2" s="1"/>
  <c r="IV10" i="2" s="1"/>
  <c r="IS11" i="2"/>
  <c r="IT11" i="2" s="1"/>
  <c r="IS12" i="2"/>
  <c r="IU12" i="2" s="1"/>
  <c r="IV12" i="2" s="1"/>
  <c r="IS13" i="2"/>
  <c r="IT13" i="2" s="1"/>
  <c r="IS14" i="2"/>
  <c r="IU14" i="2" s="1"/>
  <c r="IV14" i="2" s="1"/>
  <c r="IS15" i="2"/>
  <c r="IT15" i="2" s="1"/>
  <c r="IS16" i="2"/>
  <c r="IU16" i="2" s="1"/>
  <c r="IV16" i="2" s="1"/>
  <c r="IS17" i="2"/>
  <c r="IT17" i="2" s="1"/>
  <c r="IS18" i="2"/>
  <c r="IU18" i="2" s="1"/>
  <c r="IV18" i="2" s="1"/>
  <c r="IS19" i="2"/>
  <c r="IU19" i="2" s="1"/>
  <c r="IV19" i="2" s="1"/>
  <c r="IS20" i="2"/>
  <c r="IT20" i="2" s="1"/>
  <c r="IS21" i="2"/>
  <c r="IT21" i="2" s="1"/>
  <c r="IS22" i="2"/>
  <c r="IU22" i="2" s="1"/>
  <c r="IV22" i="2" s="1"/>
  <c r="IS23" i="2"/>
  <c r="IU23" i="2" s="1"/>
  <c r="IV23" i="2" s="1"/>
  <c r="IS24" i="2"/>
  <c r="IT24" i="2" s="1"/>
  <c r="IS25" i="2"/>
  <c r="IT25" i="2" s="1"/>
  <c r="IS26" i="2"/>
  <c r="IU26" i="2" s="1"/>
  <c r="IV26" i="2" s="1"/>
  <c r="IS27" i="2"/>
  <c r="IT27" i="2" s="1"/>
  <c r="IS29" i="2"/>
  <c r="IT29" i="2" s="1"/>
  <c r="IS30" i="2"/>
  <c r="IT30" i="2" s="1"/>
  <c r="IS35" i="2"/>
  <c r="IU35" i="2" s="1"/>
  <c r="IV35" i="2" s="1"/>
  <c r="IS36" i="2"/>
  <c r="IT36" i="2" s="1"/>
  <c r="IS37" i="2"/>
  <c r="IU37" i="2" s="1"/>
  <c r="IV37" i="2" s="1"/>
  <c r="IW37" i="2" s="1"/>
  <c r="IS38" i="2"/>
  <c r="IT38" i="2" s="1"/>
  <c r="IS39" i="2"/>
  <c r="IT39" i="2" s="1"/>
  <c r="IS2" i="2"/>
  <c r="IR3" i="2"/>
  <c r="IR4" i="2"/>
  <c r="IR5" i="2"/>
  <c r="IR6" i="2"/>
  <c r="IR7" i="2"/>
  <c r="IR8" i="2"/>
  <c r="IR9" i="2"/>
  <c r="IR10" i="2"/>
  <c r="IR11" i="2"/>
  <c r="IR12" i="2"/>
  <c r="IR13" i="2"/>
  <c r="IR14" i="2"/>
  <c r="IR15" i="2"/>
  <c r="IR16" i="2"/>
  <c r="IR17" i="2"/>
  <c r="IR18" i="2"/>
  <c r="IR19" i="2"/>
  <c r="IR20" i="2"/>
  <c r="IR21" i="2"/>
  <c r="IR22" i="2"/>
  <c r="IR23" i="2"/>
  <c r="IR24" i="2"/>
  <c r="IR25" i="2"/>
  <c r="IR26" i="2"/>
  <c r="IR27" i="2"/>
  <c r="IR29" i="2"/>
  <c r="IR30" i="2"/>
  <c r="IR35" i="2"/>
  <c r="IR36" i="2"/>
  <c r="IR37" i="2"/>
  <c r="IR38" i="2"/>
  <c r="IR39" i="2"/>
  <c r="IR2" i="2"/>
  <c r="IW35" i="2" l="1"/>
  <c r="IW26" i="2"/>
  <c r="IW23" i="2"/>
  <c r="IW22" i="2"/>
  <c r="IW19" i="2"/>
  <c r="IW18" i="2"/>
  <c r="IW16" i="2"/>
  <c r="IW14" i="2"/>
  <c r="IW12" i="2"/>
  <c r="IW10" i="2"/>
  <c r="IW9" i="2"/>
  <c r="IW6" i="2"/>
  <c r="IW4" i="2"/>
  <c r="IT37" i="2"/>
  <c r="IT35" i="2"/>
  <c r="IT26" i="2"/>
  <c r="IT23" i="2"/>
  <c r="IT22" i="2"/>
  <c r="IT19" i="2"/>
  <c r="IT18" i="2"/>
  <c r="IT16" i="2"/>
  <c r="IT14" i="2"/>
  <c r="IT12" i="2"/>
  <c r="IT10" i="2"/>
  <c r="IT9" i="2"/>
  <c r="IT6" i="2"/>
  <c r="IT4" i="2"/>
  <c r="IU39" i="2"/>
  <c r="IV39" i="2" s="1"/>
  <c r="IW39" i="2" s="1"/>
  <c r="IU38" i="2"/>
  <c r="IV38" i="2" s="1"/>
  <c r="IW38" i="2" s="1"/>
  <c r="IU36" i="2"/>
  <c r="IV36" i="2" s="1"/>
  <c r="IW36" i="2" s="1"/>
  <c r="IU30" i="2"/>
  <c r="IV30" i="2" s="1"/>
  <c r="IU29" i="2"/>
  <c r="IV29" i="2" s="1"/>
  <c r="IU27" i="2"/>
  <c r="IV27" i="2" s="1"/>
  <c r="IU25" i="2"/>
  <c r="IV25" i="2" s="1"/>
  <c r="IU24" i="2"/>
  <c r="IV24" i="2" s="1"/>
  <c r="IU21" i="2"/>
  <c r="IV21" i="2" s="1"/>
  <c r="IU20" i="2"/>
  <c r="IV20" i="2" s="1"/>
  <c r="IU17" i="2"/>
  <c r="IV17" i="2" s="1"/>
  <c r="IU15" i="2"/>
  <c r="IV15" i="2" s="1"/>
  <c r="IU13" i="2"/>
  <c r="IV13" i="2" s="1"/>
  <c r="IU11" i="2"/>
  <c r="IV11" i="2" s="1"/>
  <c r="IU8" i="2"/>
  <c r="IV8" i="2" s="1"/>
  <c r="IU7" i="2"/>
  <c r="IV7" i="2" s="1"/>
  <c r="IU5" i="2"/>
  <c r="IV5" i="2" s="1"/>
  <c r="IU3" i="2"/>
  <c r="IV3" i="2" s="1"/>
  <c r="JO3" i="2"/>
  <c r="JO4" i="2"/>
  <c r="JO5" i="2"/>
  <c r="JO6" i="2"/>
  <c r="JO7" i="2"/>
  <c r="JO8" i="2"/>
  <c r="JO9" i="2"/>
  <c r="JO10" i="2"/>
  <c r="JO11" i="2"/>
  <c r="JO12" i="2"/>
  <c r="JO13" i="2"/>
  <c r="JO14" i="2"/>
  <c r="JO15" i="2"/>
  <c r="JO16" i="2"/>
  <c r="JO17" i="2"/>
  <c r="JO18" i="2"/>
  <c r="JO19" i="2"/>
  <c r="JO20" i="2"/>
  <c r="JO21" i="2"/>
  <c r="JO22" i="2"/>
  <c r="JO23" i="2"/>
  <c r="JO24" i="2"/>
  <c r="JO25" i="2"/>
  <c r="JO26" i="2"/>
  <c r="JO27" i="2"/>
  <c r="JO29" i="2"/>
  <c r="JO30" i="2"/>
  <c r="JO35" i="2"/>
  <c r="JO36" i="2"/>
  <c r="JP36" i="2" s="1"/>
  <c r="JO37" i="2"/>
  <c r="JQ37" i="2" s="1"/>
  <c r="JR37" i="2" s="1"/>
  <c r="JS37" i="2" s="1"/>
  <c r="JO38" i="2"/>
  <c r="JP38" i="2" s="1"/>
  <c r="JO39" i="2"/>
  <c r="JP39" i="2" s="1"/>
  <c r="JO2" i="2"/>
  <c r="JN3" i="2"/>
  <c r="JN4" i="2"/>
  <c r="JN5" i="2"/>
  <c r="JN6" i="2"/>
  <c r="JN7" i="2"/>
  <c r="JN8" i="2"/>
  <c r="JN9" i="2"/>
  <c r="JN10" i="2"/>
  <c r="JN11" i="2"/>
  <c r="JN12" i="2"/>
  <c r="JN13" i="2"/>
  <c r="JN14" i="2"/>
  <c r="JN15" i="2"/>
  <c r="JN16" i="2"/>
  <c r="JN17" i="2"/>
  <c r="JN18" i="2"/>
  <c r="JN19" i="2"/>
  <c r="JN20" i="2"/>
  <c r="JN21" i="2"/>
  <c r="JN22" i="2"/>
  <c r="JN23" i="2"/>
  <c r="JN24" i="2"/>
  <c r="JN25" i="2"/>
  <c r="JN26" i="2"/>
  <c r="JN27" i="2"/>
  <c r="JN29" i="2"/>
  <c r="JN30" i="2"/>
  <c r="JN35" i="2"/>
  <c r="JN36" i="2"/>
  <c r="JN37" i="2"/>
  <c r="JN38" i="2"/>
  <c r="JN39" i="2"/>
  <c r="JN2" i="2"/>
  <c r="JQ22" i="2" l="1"/>
  <c r="JR22" i="2" s="1"/>
  <c r="JQ19" i="2"/>
  <c r="JR19" i="2" s="1"/>
  <c r="JQ16" i="2"/>
  <c r="JR16" i="2" s="1"/>
  <c r="JP30" i="2"/>
  <c r="JP29" i="2"/>
  <c r="JP27" i="2"/>
  <c r="JP25" i="2"/>
  <c r="JP24" i="2"/>
  <c r="JP21" i="2"/>
  <c r="JP20" i="2"/>
  <c r="JP17" i="2"/>
  <c r="JP15" i="2"/>
  <c r="JP13" i="2"/>
  <c r="JP11" i="2"/>
  <c r="JP8" i="2"/>
  <c r="JP7" i="2"/>
  <c r="JP5" i="2"/>
  <c r="JP3" i="2"/>
  <c r="IW5" i="2"/>
  <c r="IW8" i="2"/>
  <c r="IW11" i="2"/>
  <c r="IW13" i="2"/>
  <c r="IW17" i="2"/>
  <c r="IW20" i="2"/>
  <c r="IW25" i="2"/>
  <c r="IW27" i="2"/>
  <c r="IW29" i="2"/>
  <c r="JQ35" i="2"/>
  <c r="JR35" i="2" s="1"/>
  <c r="JQ26" i="2"/>
  <c r="JR26" i="2" s="1"/>
  <c r="JQ23" i="2"/>
  <c r="JR23" i="2" s="1"/>
  <c r="JQ18" i="2"/>
  <c r="JR18" i="2" s="1"/>
  <c r="JQ14" i="2"/>
  <c r="JR14" i="2" s="1"/>
  <c r="JQ12" i="2"/>
  <c r="JR12" i="2" s="1"/>
  <c r="JQ10" i="2"/>
  <c r="JR10" i="2" s="1"/>
  <c r="JQ9" i="2"/>
  <c r="JR9" i="2" s="1"/>
  <c r="JQ6" i="2"/>
  <c r="JR6" i="2" s="1"/>
  <c r="JQ4" i="2"/>
  <c r="JR4" i="2" s="1"/>
  <c r="IW3" i="2"/>
  <c r="IW7" i="2"/>
  <c r="IW15" i="2"/>
  <c r="IW21" i="2"/>
  <c r="IW24" i="2"/>
  <c r="IW30" i="2"/>
  <c r="JP26" i="2"/>
  <c r="JP14" i="2"/>
  <c r="JP9" i="2"/>
  <c r="JP37" i="2"/>
  <c r="JP23" i="2"/>
  <c r="JP18" i="2"/>
  <c r="JP6" i="2"/>
  <c r="JP35" i="2"/>
  <c r="JP22" i="2"/>
  <c r="JP19" i="2"/>
  <c r="JP16" i="2"/>
  <c r="JP12" i="2"/>
  <c r="JP10" i="2"/>
  <c r="JP4" i="2"/>
  <c r="JQ39" i="2"/>
  <c r="JR39" i="2" s="1"/>
  <c r="JS39" i="2" s="1"/>
  <c r="JQ38" i="2"/>
  <c r="JR38" i="2" s="1"/>
  <c r="JS38" i="2" s="1"/>
  <c r="JQ36" i="2"/>
  <c r="JR36" i="2" s="1"/>
  <c r="JS36" i="2" s="1"/>
  <c r="JQ30" i="2"/>
  <c r="JR30" i="2" s="1"/>
  <c r="JQ29" i="2"/>
  <c r="JR29" i="2" s="1"/>
  <c r="JQ27" i="2"/>
  <c r="JR27" i="2" s="1"/>
  <c r="JQ25" i="2"/>
  <c r="JR25" i="2" s="1"/>
  <c r="JQ24" i="2"/>
  <c r="JR24" i="2" s="1"/>
  <c r="JQ21" i="2"/>
  <c r="JR21" i="2" s="1"/>
  <c r="JQ20" i="2"/>
  <c r="JR20" i="2" s="1"/>
  <c r="JQ17" i="2"/>
  <c r="JR17" i="2" s="1"/>
  <c r="JQ15" i="2"/>
  <c r="JR15" i="2" s="1"/>
  <c r="JQ13" i="2"/>
  <c r="JR13" i="2" s="1"/>
  <c r="JQ11" i="2"/>
  <c r="JR11" i="2" s="1"/>
  <c r="JQ8" i="2"/>
  <c r="JR8" i="2" s="1"/>
  <c r="JQ7" i="2"/>
  <c r="JR7" i="2" s="1"/>
  <c r="JQ5" i="2"/>
  <c r="JR5" i="2" s="1"/>
  <c r="JQ3" i="2"/>
  <c r="JR3" i="2" s="1"/>
  <c r="JS8" i="2" l="1"/>
  <c r="JS13" i="2"/>
  <c r="JS20" i="2"/>
  <c r="JS25" i="2"/>
  <c r="JS29" i="2"/>
  <c r="JS3" i="2"/>
  <c r="JS7" i="2"/>
  <c r="JS15" i="2"/>
  <c r="JS21" i="2"/>
  <c r="JS24" i="2"/>
  <c r="JS30" i="2"/>
  <c r="JS4" i="2"/>
  <c r="JS6" i="2"/>
  <c r="JS9" i="2"/>
  <c r="JS10" i="2"/>
  <c r="JS12" i="2"/>
  <c r="JS14" i="2"/>
  <c r="JS18" i="2"/>
  <c r="JS23" i="2"/>
  <c r="JS26" i="2"/>
  <c r="JS35" i="2"/>
  <c r="JS5" i="2"/>
  <c r="JS11" i="2"/>
  <c r="JS17" i="2"/>
  <c r="JS27" i="2"/>
  <c r="JS16" i="2"/>
  <c r="JS19" i="2"/>
  <c r="JS22" i="2"/>
  <c r="HA3" i="4"/>
  <c r="HB3" i="4" s="1"/>
  <c r="HA4" i="4"/>
  <c r="HC4" i="4" s="1"/>
  <c r="HD4" i="4" s="1"/>
  <c r="HA5" i="4"/>
  <c r="HB5" i="4" s="1"/>
  <c r="HA6" i="4"/>
  <c r="HC6" i="4" s="1"/>
  <c r="HD6" i="4" s="1"/>
  <c r="HA7" i="4"/>
  <c r="HB7" i="4" s="1"/>
  <c r="HA8" i="4"/>
  <c r="HC8" i="4" s="1"/>
  <c r="HD8" i="4" s="1"/>
  <c r="HA9" i="4"/>
  <c r="HB9" i="4" s="1"/>
  <c r="HA10" i="4"/>
  <c r="HC10" i="4" s="1"/>
  <c r="HD10" i="4" s="1"/>
  <c r="HA11" i="4"/>
  <c r="HB11" i="4" s="1"/>
  <c r="HA12" i="4"/>
  <c r="HC12" i="4" s="1"/>
  <c r="HD12" i="4" s="1"/>
  <c r="HA13" i="4"/>
  <c r="HB13" i="4" s="1"/>
  <c r="HA14" i="4"/>
  <c r="HC14" i="4" s="1"/>
  <c r="HD14" i="4" s="1"/>
  <c r="HA15" i="4"/>
  <c r="HB15" i="4" s="1"/>
  <c r="HA16" i="4"/>
  <c r="HC16" i="4" s="1"/>
  <c r="HD16" i="4" s="1"/>
  <c r="HA17" i="4"/>
  <c r="HB17" i="4" s="1"/>
  <c r="HA18" i="4"/>
  <c r="HC18" i="4" s="1"/>
  <c r="HD18" i="4" s="1"/>
  <c r="HA19" i="4"/>
  <c r="HB19" i="4" s="1"/>
  <c r="HA20" i="4"/>
  <c r="HC20" i="4" s="1"/>
  <c r="HD20" i="4" s="1"/>
  <c r="HA21" i="4"/>
  <c r="HB21" i="4" s="1"/>
  <c r="HA22" i="4"/>
  <c r="HC22" i="4" s="1"/>
  <c r="HD22" i="4" s="1"/>
  <c r="HA23" i="4"/>
  <c r="HB23" i="4" s="1"/>
  <c r="HA24" i="4"/>
  <c r="HC24" i="4" s="1"/>
  <c r="HD24" i="4" s="1"/>
  <c r="HA25" i="4"/>
  <c r="HB25" i="4" s="1"/>
  <c r="HA44" i="4"/>
  <c r="HC44" i="4" s="1"/>
  <c r="HD44" i="4" s="1"/>
  <c r="HA29" i="4"/>
  <c r="HB29" i="4" s="1"/>
  <c r="HA2" i="4"/>
  <c r="GZ3" i="4"/>
  <c r="GZ4" i="4"/>
  <c r="GZ5" i="4"/>
  <c r="GZ6" i="4"/>
  <c r="GZ7" i="4"/>
  <c r="GZ8" i="4"/>
  <c r="GZ9" i="4"/>
  <c r="GZ10" i="4"/>
  <c r="GZ11" i="4"/>
  <c r="GZ12" i="4"/>
  <c r="GZ13" i="4"/>
  <c r="GZ14" i="4"/>
  <c r="GZ15" i="4"/>
  <c r="GZ16" i="4"/>
  <c r="GZ17" i="4"/>
  <c r="GZ18" i="4"/>
  <c r="GZ19" i="4"/>
  <c r="GZ20" i="4"/>
  <c r="GZ21" i="4"/>
  <c r="GZ22" i="4"/>
  <c r="GZ23" i="4"/>
  <c r="GZ24" i="4"/>
  <c r="GZ25" i="4"/>
  <c r="GZ44" i="4"/>
  <c r="GZ29" i="4"/>
  <c r="GZ2" i="4"/>
  <c r="HE44" i="4" l="1"/>
  <c r="HE24" i="4"/>
  <c r="HE22" i="4"/>
  <c r="HE20" i="4"/>
  <c r="HE18" i="4"/>
  <c r="HE16" i="4"/>
  <c r="HE14" i="4"/>
  <c r="HE12" i="4"/>
  <c r="HE10" i="4"/>
  <c r="HE8" i="4"/>
  <c r="HE6" i="4"/>
  <c r="HE4" i="4"/>
  <c r="HB44" i="4"/>
  <c r="HB22" i="4"/>
  <c r="HB18" i="4"/>
  <c r="HB14" i="4"/>
  <c r="HB10" i="4"/>
  <c r="HB6" i="4"/>
  <c r="HB24" i="4"/>
  <c r="HB20" i="4"/>
  <c r="HB16" i="4"/>
  <c r="HB12" i="4"/>
  <c r="HB8" i="4"/>
  <c r="HB4" i="4"/>
  <c r="HC29" i="4"/>
  <c r="HD29" i="4" s="1"/>
  <c r="HE29" i="4" s="1"/>
  <c r="HC25" i="4"/>
  <c r="HD25" i="4" s="1"/>
  <c r="HC23" i="4"/>
  <c r="HD23" i="4" s="1"/>
  <c r="HC21" i="4"/>
  <c r="HD21" i="4" s="1"/>
  <c r="HC19" i="4"/>
  <c r="HD19" i="4" s="1"/>
  <c r="HC17" i="4"/>
  <c r="HD17" i="4" s="1"/>
  <c r="HC15" i="4"/>
  <c r="HD15" i="4" s="1"/>
  <c r="HC13" i="4"/>
  <c r="HD13" i="4" s="1"/>
  <c r="HC11" i="4"/>
  <c r="HD11" i="4" s="1"/>
  <c r="HC9" i="4"/>
  <c r="HD9" i="4" s="1"/>
  <c r="HC7" i="4"/>
  <c r="HD7" i="4" s="1"/>
  <c r="HC5" i="4"/>
  <c r="HD5" i="4" s="1"/>
  <c r="HC3" i="4"/>
  <c r="HD3" i="4" s="1"/>
  <c r="HL3" i="2"/>
  <c r="HM3" i="2" s="1"/>
  <c r="HL4" i="2"/>
  <c r="HN4" i="2" s="1"/>
  <c r="HO4" i="2" s="1"/>
  <c r="HL5" i="2"/>
  <c r="HM5" i="2" s="1"/>
  <c r="HL6" i="2"/>
  <c r="HN6" i="2" s="1"/>
  <c r="HO6" i="2" s="1"/>
  <c r="HL7" i="2"/>
  <c r="HM7" i="2" s="1"/>
  <c r="HL8" i="2"/>
  <c r="HM8" i="2" s="1"/>
  <c r="HL9" i="2"/>
  <c r="HN9" i="2" s="1"/>
  <c r="HO9" i="2" s="1"/>
  <c r="HL10" i="2"/>
  <c r="HN10" i="2" s="1"/>
  <c r="HO10" i="2" s="1"/>
  <c r="HL11" i="2"/>
  <c r="HM11" i="2" s="1"/>
  <c r="HL12" i="2"/>
  <c r="HN12" i="2" s="1"/>
  <c r="HO12" i="2" s="1"/>
  <c r="HL13" i="2"/>
  <c r="HM13" i="2" s="1"/>
  <c r="HL14" i="2"/>
  <c r="HN14" i="2" s="1"/>
  <c r="HO14" i="2" s="1"/>
  <c r="HL15" i="2"/>
  <c r="HM15" i="2" s="1"/>
  <c r="HL16" i="2"/>
  <c r="HN16" i="2" s="1"/>
  <c r="HO16" i="2" s="1"/>
  <c r="HL17" i="2"/>
  <c r="HM17" i="2" s="1"/>
  <c r="HL18" i="2"/>
  <c r="HN18" i="2" s="1"/>
  <c r="HO18" i="2" s="1"/>
  <c r="HL19" i="2"/>
  <c r="HN19" i="2" s="1"/>
  <c r="HO19" i="2" s="1"/>
  <c r="HL20" i="2"/>
  <c r="HM20" i="2" s="1"/>
  <c r="HL21" i="2"/>
  <c r="HM21" i="2" s="1"/>
  <c r="HL22" i="2"/>
  <c r="HN22" i="2" s="1"/>
  <c r="HO22" i="2" s="1"/>
  <c r="HL23" i="2"/>
  <c r="HN23" i="2" s="1"/>
  <c r="HO23" i="2" s="1"/>
  <c r="HL24" i="2"/>
  <c r="HM24" i="2" s="1"/>
  <c r="HL25" i="2"/>
  <c r="HM25" i="2" s="1"/>
  <c r="HL26" i="2"/>
  <c r="HN26" i="2" s="1"/>
  <c r="HO26" i="2" s="1"/>
  <c r="HL27" i="2"/>
  <c r="HM27" i="2" s="1"/>
  <c r="HL29" i="2"/>
  <c r="HM29" i="2" s="1"/>
  <c r="HL35" i="2"/>
  <c r="HN35" i="2" s="1"/>
  <c r="HO35" i="2" s="1"/>
  <c r="HL36" i="2"/>
  <c r="HM36" i="2" s="1"/>
  <c r="HL37" i="2"/>
  <c r="HN37" i="2" s="1"/>
  <c r="HO37" i="2" s="1"/>
  <c r="HP37" i="2" s="1"/>
  <c r="HL38" i="2"/>
  <c r="HM38" i="2" s="1"/>
  <c r="HL39" i="2"/>
  <c r="HM39" i="2" s="1"/>
  <c r="HL2" i="2"/>
  <c r="HK3" i="2"/>
  <c r="HK4" i="2"/>
  <c r="HK5" i="2"/>
  <c r="HK6" i="2"/>
  <c r="HK7" i="2"/>
  <c r="HK8" i="2"/>
  <c r="HK9" i="2"/>
  <c r="HK10" i="2"/>
  <c r="HK11" i="2"/>
  <c r="HK12" i="2"/>
  <c r="HK13" i="2"/>
  <c r="HK14" i="2"/>
  <c r="HK15" i="2"/>
  <c r="HK16" i="2"/>
  <c r="HK17" i="2"/>
  <c r="HK18" i="2"/>
  <c r="HK19" i="2"/>
  <c r="HK20" i="2"/>
  <c r="HK21" i="2"/>
  <c r="HK22" i="2"/>
  <c r="HK23" i="2"/>
  <c r="HK24" i="2"/>
  <c r="HK25" i="2"/>
  <c r="HK26" i="2"/>
  <c r="HK27" i="2"/>
  <c r="HK29" i="2"/>
  <c r="HK35" i="2"/>
  <c r="HK36" i="2"/>
  <c r="HK37" i="2"/>
  <c r="HK38" i="2"/>
  <c r="HK39" i="2"/>
  <c r="HK2" i="2"/>
  <c r="HA35" i="2"/>
  <c r="HB35" i="2" s="1"/>
  <c r="GZ35" i="2"/>
  <c r="HE3" i="4" l="1"/>
  <c r="HE11" i="4"/>
  <c r="HE19" i="4"/>
  <c r="HE7" i="4"/>
  <c r="HE15" i="4"/>
  <c r="HE23" i="4"/>
  <c r="HE5" i="4"/>
  <c r="HE9" i="4"/>
  <c r="HE13" i="4"/>
  <c r="HE17" i="4"/>
  <c r="HE21" i="4"/>
  <c r="HE25" i="4"/>
  <c r="HP35" i="2"/>
  <c r="HP26" i="2"/>
  <c r="HP23" i="2"/>
  <c r="HP22" i="2"/>
  <c r="HP19" i="2"/>
  <c r="HP18" i="2"/>
  <c r="HP16" i="2"/>
  <c r="HP14" i="2"/>
  <c r="HP12" i="2"/>
  <c r="HP10" i="2"/>
  <c r="HP9" i="2"/>
  <c r="HP6" i="2"/>
  <c r="HP4" i="2"/>
  <c r="HM37" i="2"/>
  <c r="HM35" i="2"/>
  <c r="HM26" i="2"/>
  <c r="HM23" i="2"/>
  <c r="HM22" i="2"/>
  <c r="HM19" i="2"/>
  <c r="HM18" i="2"/>
  <c r="HM16" i="2"/>
  <c r="HM14" i="2"/>
  <c r="HM12" i="2"/>
  <c r="HM10" i="2"/>
  <c r="HM9" i="2"/>
  <c r="HM6" i="2"/>
  <c r="HM4" i="2"/>
  <c r="HN39" i="2"/>
  <c r="HO39" i="2" s="1"/>
  <c r="HP39" i="2" s="1"/>
  <c r="HN38" i="2"/>
  <c r="HO38" i="2" s="1"/>
  <c r="HP38" i="2" s="1"/>
  <c r="HN36" i="2"/>
  <c r="HO36" i="2" s="1"/>
  <c r="HP36" i="2" s="1"/>
  <c r="HN29" i="2"/>
  <c r="HO29" i="2" s="1"/>
  <c r="HN27" i="2"/>
  <c r="HO27" i="2" s="1"/>
  <c r="HN25" i="2"/>
  <c r="HO25" i="2" s="1"/>
  <c r="HN24" i="2"/>
  <c r="HO24" i="2" s="1"/>
  <c r="HN21" i="2"/>
  <c r="HO21" i="2" s="1"/>
  <c r="HN20" i="2"/>
  <c r="HO20" i="2" s="1"/>
  <c r="HN17" i="2"/>
  <c r="HO17" i="2" s="1"/>
  <c r="HN15" i="2"/>
  <c r="HO15" i="2" s="1"/>
  <c r="HN13" i="2"/>
  <c r="HO13" i="2" s="1"/>
  <c r="HN11" i="2"/>
  <c r="HO11" i="2" s="1"/>
  <c r="HN8" i="2"/>
  <c r="HO8" i="2" s="1"/>
  <c r="HN7" i="2"/>
  <c r="HO7" i="2" s="1"/>
  <c r="HN5" i="2"/>
  <c r="HO5" i="2" s="1"/>
  <c r="HN3" i="2"/>
  <c r="HO3" i="2" s="1"/>
  <c r="HC35" i="2"/>
  <c r="HD35" i="2" s="1"/>
  <c r="HP3" i="2" l="1"/>
  <c r="HP7" i="2"/>
  <c r="HP15" i="2"/>
  <c r="HP21" i="2"/>
  <c r="HE35" i="2"/>
  <c r="HP5" i="2"/>
  <c r="HP8" i="2"/>
  <c r="HP11" i="2"/>
  <c r="HP13" i="2"/>
  <c r="HP17" i="2"/>
  <c r="HP20" i="2"/>
  <c r="HP25" i="2"/>
  <c r="HP27" i="2"/>
  <c r="HP29" i="2"/>
  <c r="HP24" i="2"/>
  <c r="HA30" i="2"/>
  <c r="HB30" i="2" s="1"/>
  <c r="GZ30" i="2"/>
  <c r="HA3" i="2"/>
  <c r="HB3" i="2" s="1"/>
  <c r="HA4" i="2"/>
  <c r="HC4" i="2" s="1"/>
  <c r="HD4" i="2" s="1"/>
  <c r="HA5" i="2"/>
  <c r="HB5" i="2" s="1"/>
  <c r="HA6" i="2"/>
  <c r="HC6" i="2" s="1"/>
  <c r="HD6" i="2" s="1"/>
  <c r="HA7" i="2"/>
  <c r="HB7" i="2" s="1"/>
  <c r="HA8" i="2"/>
  <c r="HB8" i="2" s="1"/>
  <c r="HA9" i="2"/>
  <c r="HC9" i="2" s="1"/>
  <c r="HD9" i="2" s="1"/>
  <c r="HA10" i="2"/>
  <c r="HC10" i="2" s="1"/>
  <c r="HD10" i="2" s="1"/>
  <c r="HA11" i="2"/>
  <c r="HB11" i="2" s="1"/>
  <c r="HA12" i="2"/>
  <c r="HC12" i="2" s="1"/>
  <c r="HD12" i="2" s="1"/>
  <c r="HA13" i="2"/>
  <c r="HB13" i="2" s="1"/>
  <c r="HA14" i="2"/>
  <c r="HC14" i="2" s="1"/>
  <c r="HD14" i="2" s="1"/>
  <c r="HA15" i="2"/>
  <c r="HB15" i="2" s="1"/>
  <c r="HA16" i="2"/>
  <c r="HC16" i="2" s="1"/>
  <c r="HD16" i="2" s="1"/>
  <c r="HA17" i="2"/>
  <c r="HB17" i="2" s="1"/>
  <c r="HA18" i="2"/>
  <c r="HC18" i="2" s="1"/>
  <c r="HD18" i="2" s="1"/>
  <c r="HA19" i="2"/>
  <c r="HC19" i="2" s="1"/>
  <c r="HD19" i="2" s="1"/>
  <c r="HA20" i="2"/>
  <c r="HB20" i="2" s="1"/>
  <c r="HA21" i="2"/>
  <c r="HB21" i="2" s="1"/>
  <c r="HA22" i="2"/>
  <c r="HC22" i="2" s="1"/>
  <c r="HD22" i="2" s="1"/>
  <c r="HA23" i="2"/>
  <c r="HC23" i="2" s="1"/>
  <c r="HD23" i="2" s="1"/>
  <c r="HA24" i="2"/>
  <c r="HB24" i="2" s="1"/>
  <c r="HA25" i="2"/>
  <c r="HB25" i="2" s="1"/>
  <c r="HA26" i="2"/>
  <c r="HC26" i="2" s="1"/>
  <c r="HD26" i="2" s="1"/>
  <c r="HA27" i="2"/>
  <c r="HB27" i="2" s="1"/>
  <c r="HA29" i="2"/>
  <c r="HB29" i="2" s="1"/>
  <c r="HA36" i="2"/>
  <c r="HB36" i="2" s="1"/>
  <c r="HA37" i="2"/>
  <c r="HC37" i="2" s="1"/>
  <c r="HD37" i="2" s="1"/>
  <c r="HE37" i="2" s="1"/>
  <c r="HA38" i="2"/>
  <c r="HB38" i="2" s="1"/>
  <c r="HA39" i="2"/>
  <c r="HB39" i="2" s="1"/>
  <c r="HA2" i="2"/>
  <c r="GZ3" i="2"/>
  <c r="GZ4" i="2"/>
  <c r="GZ5" i="2"/>
  <c r="GZ6" i="2"/>
  <c r="GZ7" i="2"/>
  <c r="GZ8" i="2"/>
  <c r="GZ9" i="2"/>
  <c r="GZ10" i="2"/>
  <c r="GZ11" i="2"/>
  <c r="GZ12" i="2"/>
  <c r="GZ13" i="2"/>
  <c r="GZ14" i="2"/>
  <c r="GZ15" i="2"/>
  <c r="GZ16" i="2"/>
  <c r="GZ17" i="2"/>
  <c r="GZ18" i="2"/>
  <c r="GZ19" i="2"/>
  <c r="GZ20" i="2"/>
  <c r="GZ21" i="2"/>
  <c r="GZ22" i="2"/>
  <c r="GZ23" i="2"/>
  <c r="GZ24" i="2"/>
  <c r="GZ25" i="2"/>
  <c r="GZ26" i="2"/>
  <c r="GZ27" i="2"/>
  <c r="GZ29" i="2"/>
  <c r="GZ36" i="2"/>
  <c r="GZ37" i="2"/>
  <c r="GZ38" i="2"/>
  <c r="GZ39" i="2"/>
  <c r="GZ2" i="2"/>
  <c r="HE26" i="2" l="1"/>
  <c r="HE23" i="2"/>
  <c r="HE22" i="2"/>
  <c r="HE19" i="2"/>
  <c r="HE18" i="2"/>
  <c r="HE16" i="2"/>
  <c r="HE14" i="2"/>
  <c r="HE12" i="2"/>
  <c r="HE10" i="2"/>
  <c r="HE9" i="2"/>
  <c r="HE6" i="2"/>
  <c r="HE4" i="2"/>
  <c r="HB37" i="2"/>
  <c r="HB26" i="2"/>
  <c r="HB23" i="2"/>
  <c r="HB22" i="2"/>
  <c r="HB19" i="2"/>
  <c r="HB18" i="2"/>
  <c r="HB16" i="2"/>
  <c r="HB14" i="2"/>
  <c r="HB12" i="2"/>
  <c r="HB10" i="2"/>
  <c r="HB9" i="2"/>
  <c r="HB6" i="2"/>
  <c r="HB4" i="2"/>
  <c r="HC39" i="2"/>
  <c r="HD39" i="2" s="1"/>
  <c r="HE39" i="2" s="1"/>
  <c r="HC38" i="2"/>
  <c r="HD38" i="2" s="1"/>
  <c r="HE38" i="2" s="1"/>
  <c r="HC36" i="2"/>
  <c r="HD36" i="2" s="1"/>
  <c r="HE36" i="2" s="1"/>
  <c r="HC29" i="2"/>
  <c r="HD29" i="2" s="1"/>
  <c r="HC27" i="2"/>
  <c r="HD27" i="2" s="1"/>
  <c r="HC25" i="2"/>
  <c r="HD25" i="2" s="1"/>
  <c r="HC24" i="2"/>
  <c r="HD24" i="2" s="1"/>
  <c r="HC21" i="2"/>
  <c r="HD21" i="2" s="1"/>
  <c r="HC20" i="2"/>
  <c r="HD20" i="2" s="1"/>
  <c r="HC17" i="2"/>
  <c r="HD17" i="2" s="1"/>
  <c r="HC15" i="2"/>
  <c r="HD15" i="2" s="1"/>
  <c r="HC13" i="2"/>
  <c r="HD13" i="2" s="1"/>
  <c r="HC11" i="2"/>
  <c r="HD11" i="2" s="1"/>
  <c r="HC8" i="2"/>
  <c r="HD8" i="2" s="1"/>
  <c r="HC7" i="2"/>
  <c r="HD7" i="2" s="1"/>
  <c r="HC5" i="2"/>
  <c r="HD5" i="2" s="1"/>
  <c r="HC3" i="2"/>
  <c r="HD3" i="2" s="1"/>
  <c r="HC30" i="2"/>
  <c r="HD30" i="2" s="1"/>
  <c r="HE3" i="2" l="1"/>
  <c r="HE7" i="2"/>
  <c r="HE15" i="2"/>
  <c r="HE21" i="2"/>
  <c r="HE30" i="2"/>
  <c r="HE5" i="2"/>
  <c r="HE8" i="2"/>
  <c r="HE11" i="2"/>
  <c r="HE13" i="2"/>
  <c r="HE17" i="2"/>
  <c r="HE20" i="2"/>
  <c r="HE25" i="2"/>
  <c r="HE27" i="2"/>
  <c r="HE29" i="2"/>
  <c r="HE24" i="2"/>
  <c r="JD3" i="2"/>
  <c r="JD4" i="2"/>
  <c r="JD5" i="2"/>
  <c r="JD6" i="2"/>
  <c r="JD7" i="2"/>
  <c r="JD8" i="2"/>
  <c r="JD9" i="2"/>
  <c r="JD10" i="2"/>
  <c r="JD11" i="2"/>
  <c r="JD12" i="2"/>
  <c r="JD13" i="2"/>
  <c r="JD14" i="2"/>
  <c r="JD15" i="2"/>
  <c r="JD16" i="2"/>
  <c r="JD17" i="2"/>
  <c r="JD18" i="2"/>
  <c r="JD19" i="2"/>
  <c r="JD20" i="2"/>
  <c r="JD21" i="2"/>
  <c r="JD22" i="2"/>
  <c r="JD23" i="2"/>
  <c r="JD24" i="2"/>
  <c r="JD25" i="2"/>
  <c r="JD26" i="2"/>
  <c r="JD27" i="2"/>
  <c r="JD29" i="2"/>
  <c r="JD30" i="2"/>
  <c r="JD35" i="2"/>
  <c r="JD36" i="2"/>
  <c r="JF36" i="2" s="1"/>
  <c r="JG36" i="2" s="1"/>
  <c r="JH36" i="2" s="1"/>
  <c r="JD37" i="2"/>
  <c r="JF37" i="2" s="1"/>
  <c r="JG37" i="2" s="1"/>
  <c r="JH37" i="2" s="1"/>
  <c r="JD38" i="2"/>
  <c r="JF38" i="2" s="1"/>
  <c r="JG38" i="2" s="1"/>
  <c r="JH38" i="2" s="1"/>
  <c r="JD2" i="2"/>
  <c r="JC3" i="2"/>
  <c r="JC4" i="2"/>
  <c r="JC5" i="2"/>
  <c r="JC6" i="2"/>
  <c r="JC7" i="2"/>
  <c r="JC8" i="2"/>
  <c r="JC9" i="2"/>
  <c r="JC10" i="2"/>
  <c r="JC11" i="2"/>
  <c r="JC12" i="2"/>
  <c r="JC13" i="2"/>
  <c r="JC14" i="2"/>
  <c r="JC15" i="2"/>
  <c r="JC16" i="2"/>
  <c r="JC17" i="2"/>
  <c r="JC18" i="2"/>
  <c r="JC19" i="2"/>
  <c r="JC20" i="2"/>
  <c r="JC21" i="2"/>
  <c r="JC22" i="2"/>
  <c r="JC23" i="2"/>
  <c r="JC24" i="2"/>
  <c r="JC25" i="2"/>
  <c r="JC26" i="2"/>
  <c r="JC27" i="2"/>
  <c r="JC29" i="2"/>
  <c r="JC30" i="2"/>
  <c r="JC35" i="2"/>
  <c r="JC36" i="2"/>
  <c r="JC37" i="2"/>
  <c r="JC38" i="2"/>
  <c r="JC2" i="2"/>
  <c r="JF29" i="2" l="1"/>
  <c r="JG29" i="2" s="1"/>
  <c r="JF24" i="2"/>
  <c r="JG24" i="2" s="1"/>
  <c r="JF21" i="2"/>
  <c r="JG21" i="2" s="1"/>
  <c r="JF15" i="2"/>
  <c r="JG15" i="2" s="1"/>
  <c r="JF35" i="2"/>
  <c r="JG35" i="2" s="1"/>
  <c r="JF26" i="2"/>
  <c r="JG26" i="2" s="1"/>
  <c r="JF23" i="2"/>
  <c r="JG23" i="2" s="1"/>
  <c r="JF22" i="2"/>
  <c r="JG22" i="2" s="1"/>
  <c r="JF19" i="2"/>
  <c r="JG19" i="2" s="1"/>
  <c r="JF18" i="2"/>
  <c r="JG18" i="2" s="1"/>
  <c r="JF16" i="2"/>
  <c r="JG16" i="2" s="1"/>
  <c r="JF14" i="2"/>
  <c r="JG14" i="2" s="1"/>
  <c r="JF12" i="2"/>
  <c r="JG12" i="2" s="1"/>
  <c r="JF10" i="2"/>
  <c r="JG10" i="2" s="1"/>
  <c r="JF9" i="2"/>
  <c r="JG9" i="2" s="1"/>
  <c r="JF6" i="2"/>
  <c r="JG6" i="2" s="1"/>
  <c r="JF4" i="2"/>
  <c r="JG4" i="2" s="1"/>
  <c r="JF30" i="2"/>
  <c r="JG30" i="2" s="1"/>
  <c r="JF27" i="2"/>
  <c r="JG27" i="2" s="1"/>
  <c r="JF25" i="2"/>
  <c r="JG25" i="2" s="1"/>
  <c r="JF20" i="2"/>
  <c r="JG20" i="2" s="1"/>
  <c r="JF17" i="2"/>
  <c r="JG17" i="2" s="1"/>
  <c r="JF13" i="2"/>
  <c r="JG13" i="2" s="1"/>
  <c r="JF11" i="2"/>
  <c r="JG11" i="2" s="1"/>
  <c r="JF8" i="2"/>
  <c r="JG8" i="2" s="1"/>
  <c r="JF7" i="2"/>
  <c r="JG7" i="2" s="1"/>
  <c r="JF5" i="2"/>
  <c r="JG5" i="2" s="1"/>
  <c r="JF3" i="2"/>
  <c r="JG3" i="2" s="1"/>
  <c r="JE38" i="2"/>
  <c r="JE36" i="2"/>
  <c r="JE30" i="2"/>
  <c r="JE29" i="2"/>
  <c r="JE27" i="2"/>
  <c r="JE25" i="2"/>
  <c r="JE24" i="2"/>
  <c r="JE21" i="2"/>
  <c r="JE20" i="2"/>
  <c r="JE17" i="2"/>
  <c r="JE15" i="2"/>
  <c r="JE13" i="2"/>
  <c r="JE11" i="2"/>
  <c r="JE8" i="2"/>
  <c r="JE7" i="2"/>
  <c r="JE5" i="2"/>
  <c r="JE3" i="2"/>
  <c r="JE37" i="2"/>
  <c r="JE35" i="2"/>
  <c r="JE26" i="2"/>
  <c r="JE23" i="2"/>
  <c r="JE22" i="2"/>
  <c r="JE19" i="2"/>
  <c r="JE18" i="2"/>
  <c r="JE16" i="2"/>
  <c r="JE14" i="2"/>
  <c r="JE12" i="2"/>
  <c r="JE10" i="2"/>
  <c r="JE9" i="2"/>
  <c r="JE6" i="2"/>
  <c r="JE4" i="2"/>
  <c r="GP3" i="4"/>
  <c r="GQ3" i="4" s="1"/>
  <c r="GP4" i="4"/>
  <c r="GR4" i="4" s="1"/>
  <c r="GS4" i="4" s="1"/>
  <c r="GP5" i="4"/>
  <c r="GQ5" i="4" s="1"/>
  <c r="GP6" i="4"/>
  <c r="GR6" i="4" s="1"/>
  <c r="GS6" i="4" s="1"/>
  <c r="GP7" i="4"/>
  <c r="GQ7" i="4" s="1"/>
  <c r="GP8" i="4"/>
  <c r="GR8" i="4" s="1"/>
  <c r="GS8" i="4" s="1"/>
  <c r="GP9" i="4"/>
  <c r="GQ9" i="4" s="1"/>
  <c r="GP10" i="4"/>
  <c r="GR10" i="4" s="1"/>
  <c r="GS10" i="4" s="1"/>
  <c r="GP11" i="4"/>
  <c r="GQ11" i="4" s="1"/>
  <c r="GP12" i="4"/>
  <c r="GR12" i="4" s="1"/>
  <c r="GS12" i="4" s="1"/>
  <c r="GP13" i="4"/>
  <c r="GQ13" i="4" s="1"/>
  <c r="GP14" i="4"/>
  <c r="GR14" i="4" s="1"/>
  <c r="GS14" i="4" s="1"/>
  <c r="GP15" i="4"/>
  <c r="GQ15" i="4" s="1"/>
  <c r="GP16" i="4"/>
  <c r="GR16" i="4" s="1"/>
  <c r="GS16" i="4" s="1"/>
  <c r="GP17" i="4"/>
  <c r="GQ17" i="4" s="1"/>
  <c r="GP18" i="4"/>
  <c r="GR18" i="4" s="1"/>
  <c r="GS18" i="4" s="1"/>
  <c r="GP19" i="4"/>
  <c r="GQ19" i="4" s="1"/>
  <c r="GP20" i="4"/>
  <c r="GR20" i="4" s="1"/>
  <c r="GS20" i="4" s="1"/>
  <c r="GP21" i="4"/>
  <c r="GQ21" i="4" s="1"/>
  <c r="GP22" i="4"/>
  <c r="GR22" i="4" s="1"/>
  <c r="GS22" i="4" s="1"/>
  <c r="GP23" i="4"/>
  <c r="GQ23" i="4" s="1"/>
  <c r="GP24" i="4"/>
  <c r="GR24" i="4" s="1"/>
  <c r="GS24" i="4" s="1"/>
  <c r="GP25" i="4"/>
  <c r="GQ25" i="4" s="1"/>
  <c r="GP44" i="4"/>
  <c r="GR44" i="4" s="1"/>
  <c r="GS44" i="4" s="1"/>
  <c r="GP29" i="4"/>
  <c r="GQ29" i="4" s="1"/>
  <c r="GP2" i="4"/>
  <c r="GO3" i="4"/>
  <c r="GO4" i="4"/>
  <c r="GO5" i="4"/>
  <c r="GO6" i="4"/>
  <c r="GO7" i="4"/>
  <c r="GO8" i="4"/>
  <c r="GO9" i="4"/>
  <c r="GO10" i="4"/>
  <c r="GO11" i="4"/>
  <c r="GO12" i="4"/>
  <c r="GO13" i="4"/>
  <c r="GO14" i="4"/>
  <c r="GO15" i="4"/>
  <c r="GO16" i="4"/>
  <c r="GO17" i="4"/>
  <c r="GO18" i="4"/>
  <c r="GO19" i="4"/>
  <c r="GO20" i="4"/>
  <c r="GO21" i="4"/>
  <c r="GO22" i="4"/>
  <c r="GO23" i="4"/>
  <c r="GO24" i="4"/>
  <c r="GO25" i="4"/>
  <c r="GO44" i="4"/>
  <c r="GO29" i="4"/>
  <c r="GO2" i="4"/>
  <c r="IH3" i="4"/>
  <c r="IH4" i="4"/>
  <c r="IH5" i="4"/>
  <c r="IH6" i="4"/>
  <c r="IH7" i="4"/>
  <c r="IH8" i="4"/>
  <c r="IH9" i="4"/>
  <c r="IH10" i="4"/>
  <c r="IH11" i="4"/>
  <c r="IH12" i="4"/>
  <c r="IH13" i="4"/>
  <c r="IH14" i="4"/>
  <c r="IH15" i="4"/>
  <c r="IH16" i="4"/>
  <c r="IH17" i="4"/>
  <c r="IH18" i="4"/>
  <c r="IH19" i="4"/>
  <c r="IH20" i="4"/>
  <c r="IH21" i="4"/>
  <c r="IH22" i="4"/>
  <c r="IH23" i="4"/>
  <c r="IH24" i="4"/>
  <c r="IH25" i="4"/>
  <c r="IH44" i="4"/>
  <c r="IH29" i="4"/>
  <c r="II29" i="4" s="1"/>
  <c r="IH2" i="4"/>
  <c r="IG3" i="4"/>
  <c r="IG4" i="4"/>
  <c r="IG5" i="4"/>
  <c r="IG6" i="4"/>
  <c r="IG7" i="4"/>
  <c r="IG8" i="4"/>
  <c r="IG9" i="4"/>
  <c r="IG10" i="4"/>
  <c r="IG11" i="4"/>
  <c r="IG12" i="4"/>
  <c r="IG13" i="4"/>
  <c r="IG14" i="4"/>
  <c r="IG15" i="4"/>
  <c r="IG16" i="4"/>
  <c r="IG17" i="4"/>
  <c r="IG18" i="4"/>
  <c r="IG19" i="4"/>
  <c r="IG20" i="4"/>
  <c r="IG21" i="4"/>
  <c r="IG22" i="4"/>
  <c r="IG23" i="4"/>
  <c r="IG24" i="4"/>
  <c r="IG25" i="4"/>
  <c r="IG44" i="4"/>
  <c r="IG29" i="4"/>
  <c r="IG2" i="4"/>
  <c r="IJ44" i="4" l="1"/>
  <c r="IK44" i="4" s="1"/>
  <c r="IJ24" i="4"/>
  <c r="IK24" i="4" s="1"/>
  <c r="IJ22" i="4"/>
  <c r="IK22" i="4" s="1"/>
  <c r="IJ20" i="4"/>
  <c r="IK20" i="4" s="1"/>
  <c r="IJ18" i="4"/>
  <c r="IK18" i="4" s="1"/>
  <c r="IJ16" i="4"/>
  <c r="IK16" i="4" s="1"/>
  <c r="IJ14" i="4"/>
  <c r="IK14" i="4" s="1"/>
  <c r="IJ12" i="4"/>
  <c r="IK12" i="4" s="1"/>
  <c r="IJ10" i="4"/>
  <c r="IK10" i="4" s="1"/>
  <c r="IJ8" i="4"/>
  <c r="IK8" i="4" s="1"/>
  <c r="IJ6" i="4"/>
  <c r="IK6" i="4" s="1"/>
  <c r="IJ4" i="4"/>
  <c r="IK4" i="4" s="1"/>
  <c r="GT44" i="4"/>
  <c r="GT24" i="4"/>
  <c r="GT22" i="4"/>
  <c r="GT20" i="4"/>
  <c r="GT18" i="4"/>
  <c r="GT16" i="4"/>
  <c r="GT14" i="4"/>
  <c r="GT12" i="4"/>
  <c r="GT10" i="4"/>
  <c r="GT8" i="4"/>
  <c r="GT6" i="4"/>
  <c r="GT4" i="4"/>
  <c r="II25" i="4"/>
  <c r="II23" i="4"/>
  <c r="II21" i="4"/>
  <c r="II19" i="4"/>
  <c r="II17" i="4"/>
  <c r="II15" i="4"/>
  <c r="II13" i="4"/>
  <c r="II11" i="4"/>
  <c r="II9" i="4"/>
  <c r="II7" i="4"/>
  <c r="II5" i="4"/>
  <c r="II3" i="4"/>
  <c r="JH3" i="2"/>
  <c r="JH5" i="2"/>
  <c r="JH7" i="2"/>
  <c r="JH8" i="2"/>
  <c r="JH11" i="2"/>
  <c r="JH13" i="2"/>
  <c r="JH17" i="2"/>
  <c r="JH20" i="2"/>
  <c r="JH25" i="2"/>
  <c r="JH27" i="2"/>
  <c r="JH30" i="2"/>
  <c r="JH4" i="2"/>
  <c r="JH6" i="2"/>
  <c r="JH9" i="2"/>
  <c r="JH10" i="2"/>
  <c r="JH12" i="2"/>
  <c r="JH14" i="2"/>
  <c r="JH16" i="2"/>
  <c r="JH18" i="2"/>
  <c r="JH19" i="2"/>
  <c r="JH22" i="2"/>
  <c r="JH23" i="2"/>
  <c r="JH26" i="2"/>
  <c r="JH35" i="2"/>
  <c r="JH15" i="2"/>
  <c r="JH21" i="2"/>
  <c r="JH24" i="2"/>
  <c r="JH29" i="2"/>
  <c r="II44" i="4"/>
  <c r="II24" i="4"/>
  <c r="II22" i="4"/>
  <c r="II20" i="4"/>
  <c r="II18" i="4"/>
  <c r="II16" i="4"/>
  <c r="II14" i="4"/>
  <c r="II12" i="4"/>
  <c r="II10" i="4"/>
  <c r="II8" i="4"/>
  <c r="II6" i="4"/>
  <c r="II4" i="4"/>
  <c r="IJ29" i="4"/>
  <c r="IK29" i="4" s="1"/>
  <c r="IL29" i="4" s="1"/>
  <c r="IJ25" i="4"/>
  <c r="IK25" i="4" s="1"/>
  <c r="IJ23" i="4"/>
  <c r="IK23" i="4" s="1"/>
  <c r="IJ21" i="4"/>
  <c r="IK21" i="4" s="1"/>
  <c r="IJ19" i="4"/>
  <c r="IK19" i="4" s="1"/>
  <c r="IJ17" i="4"/>
  <c r="IK17" i="4" s="1"/>
  <c r="IJ15" i="4"/>
  <c r="IK15" i="4" s="1"/>
  <c r="IJ13" i="4"/>
  <c r="IK13" i="4" s="1"/>
  <c r="IJ11" i="4"/>
  <c r="IK11" i="4" s="1"/>
  <c r="IJ9" i="4"/>
  <c r="IK9" i="4" s="1"/>
  <c r="IJ7" i="4"/>
  <c r="IK7" i="4" s="1"/>
  <c r="IJ5" i="4"/>
  <c r="IK5" i="4" s="1"/>
  <c r="IJ3" i="4"/>
  <c r="IK3" i="4" s="1"/>
  <c r="GQ44" i="4"/>
  <c r="GQ24" i="4"/>
  <c r="GQ22" i="4"/>
  <c r="GQ20" i="4"/>
  <c r="GQ18" i="4"/>
  <c r="GQ16" i="4"/>
  <c r="GQ14" i="4"/>
  <c r="GQ12" i="4"/>
  <c r="GQ10" i="4"/>
  <c r="GQ8" i="4"/>
  <c r="GQ6" i="4"/>
  <c r="GQ4" i="4"/>
  <c r="GR29" i="4"/>
  <c r="GS29" i="4" s="1"/>
  <c r="GT29" i="4" s="1"/>
  <c r="GR25" i="4"/>
  <c r="GS25" i="4" s="1"/>
  <c r="GR23" i="4"/>
  <c r="GS23" i="4" s="1"/>
  <c r="GR21" i="4"/>
  <c r="GS21" i="4" s="1"/>
  <c r="GR19" i="4"/>
  <c r="GS19" i="4" s="1"/>
  <c r="GR17" i="4"/>
  <c r="GS17" i="4" s="1"/>
  <c r="GR15" i="4"/>
  <c r="GS15" i="4" s="1"/>
  <c r="GR13" i="4"/>
  <c r="GS13" i="4" s="1"/>
  <c r="GR11" i="4"/>
  <c r="GS11" i="4" s="1"/>
  <c r="GR9" i="4"/>
  <c r="GS9" i="4" s="1"/>
  <c r="GR7" i="4"/>
  <c r="GS7" i="4" s="1"/>
  <c r="GR5" i="4"/>
  <c r="GS5" i="4" s="1"/>
  <c r="GR3" i="4"/>
  <c r="GS3" i="4" s="1"/>
  <c r="GP3" i="2"/>
  <c r="GP4" i="2"/>
  <c r="GP5" i="2"/>
  <c r="GP6" i="2"/>
  <c r="GP7" i="2"/>
  <c r="GP8" i="2"/>
  <c r="GP9" i="2"/>
  <c r="GP10" i="2"/>
  <c r="GP11" i="2"/>
  <c r="GP12" i="2"/>
  <c r="GP13" i="2"/>
  <c r="GP14" i="2"/>
  <c r="GP15" i="2"/>
  <c r="GP16" i="2"/>
  <c r="GP17" i="2"/>
  <c r="GP18" i="2"/>
  <c r="GP19" i="2"/>
  <c r="GP20" i="2"/>
  <c r="GP21" i="2"/>
  <c r="GP22" i="2"/>
  <c r="GP23" i="2"/>
  <c r="GP24" i="2"/>
  <c r="GP25" i="2"/>
  <c r="GP26" i="2"/>
  <c r="GP27" i="2"/>
  <c r="GP29" i="2"/>
  <c r="GP35" i="2"/>
  <c r="GP36" i="2"/>
  <c r="GQ36" i="2" s="1"/>
  <c r="GP37" i="2"/>
  <c r="GR37" i="2" s="1"/>
  <c r="GS37" i="2" s="1"/>
  <c r="GT37" i="2" s="1"/>
  <c r="GP38" i="2"/>
  <c r="GQ38" i="2" s="1"/>
  <c r="GP39" i="2"/>
  <c r="GQ39" i="2" s="1"/>
  <c r="GP2" i="2"/>
  <c r="GQ2" i="2" s="1"/>
  <c r="GO3" i="2"/>
  <c r="GO4" i="2"/>
  <c r="GO5" i="2"/>
  <c r="GO6" i="2"/>
  <c r="GO7" i="2"/>
  <c r="GO8" i="2"/>
  <c r="GO9" i="2"/>
  <c r="GO10" i="2"/>
  <c r="GO11" i="2"/>
  <c r="GO12" i="2"/>
  <c r="GO13" i="2"/>
  <c r="GO14" i="2"/>
  <c r="GO15" i="2"/>
  <c r="GO16" i="2"/>
  <c r="GO17" i="2"/>
  <c r="GO18" i="2"/>
  <c r="GO19" i="2"/>
  <c r="GO20" i="2"/>
  <c r="GO21" i="2"/>
  <c r="GO22" i="2"/>
  <c r="GO23" i="2"/>
  <c r="GO24" i="2"/>
  <c r="GO25" i="2"/>
  <c r="GO26" i="2"/>
  <c r="GO27" i="2"/>
  <c r="GO29" i="2"/>
  <c r="GO35" i="2"/>
  <c r="GO36" i="2"/>
  <c r="GO37" i="2"/>
  <c r="GO38" i="2"/>
  <c r="GO39" i="2"/>
  <c r="GO2" i="2"/>
  <c r="GT5" i="4" l="1"/>
  <c r="GT9" i="4"/>
  <c r="GT21" i="4"/>
  <c r="IL3" i="4"/>
  <c r="IL11" i="4"/>
  <c r="IL19" i="4"/>
  <c r="IL23" i="4"/>
  <c r="IL4" i="4"/>
  <c r="IL6" i="4"/>
  <c r="IL8" i="4"/>
  <c r="IL10" i="4"/>
  <c r="IL12" i="4"/>
  <c r="IL14" i="4"/>
  <c r="IL16" i="4"/>
  <c r="IL18" i="4"/>
  <c r="IL20" i="4"/>
  <c r="IL22" i="4"/>
  <c r="IL24" i="4"/>
  <c r="IL44" i="4"/>
  <c r="GT13" i="4"/>
  <c r="GT17" i="4"/>
  <c r="GT25" i="4"/>
  <c r="IL7" i="4"/>
  <c r="IL15" i="4"/>
  <c r="GT3" i="4"/>
  <c r="GT7" i="4"/>
  <c r="GT11" i="4"/>
  <c r="GT15" i="4"/>
  <c r="GT19" i="4"/>
  <c r="GT23" i="4"/>
  <c r="IL5" i="4"/>
  <c r="IL9" i="4"/>
  <c r="IL13" i="4"/>
  <c r="IL17" i="4"/>
  <c r="IL21" i="4"/>
  <c r="IL25" i="4"/>
  <c r="KO30" i="2"/>
  <c r="GQ25" i="2"/>
  <c r="KO25" i="2"/>
  <c r="GQ20" i="2"/>
  <c r="KO20" i="2"/>
  <c r="GQ17" i="2"/>
  <c r="KO17" i="2"/>
  <c r="GQ13" i="2"/>
  <c r="KO13" i="2"/>
  <c r="GQ11" i="2"/>
  <c r="KO11" i="2"/>
  <c r="GQ8" i="2"/>
  <c r="KO8" i="2"/>
  <c r="GQ7" i="2"/>
  <c r="KO7" i="2"/>
  <c r="GQ3" i="2"/>
  <c r="KO3" i="2"/>
  <c r="GR35" i="2"/>
  <c r="GS35" i="2" s="1"/>
  <c r="KO35" i="2"/>
  <c r="KR35" i="2" s="1"/>
  <c r="GR26" i="2"/>
  <c r="GS26" i="2" s="1"/>
  <c r="KO26" i="2"/>
  <c r="GR23" i="2"/>
  <c r="GS23" i="2" s="1"/>
  <c r="KO23" i="2"/>
  <c r="GR22" i="2"/>
  <c r="GS22" i="2" s="1"/>
  <c r="KO22" i="2"/>
  <c r="GR19" i="2"/>
  <c r="GS19" i="2" s="1"/>
  <c r="KO19" i="2"/>
  <c r="GR18" i="2"/>
  <c r="GS18" i="2" s="1"/>
  <c r="KO18" i="2"/>
  <c r="GR16" i="2"/>
  <c r="GS16" i="2" s="1"/>
  <c r="KO16" i="2"/>
  <c r="GR14" i="2"/>
  <c r="GS14" i="2" s="1"/>
  <c r="KO14" i="2"/>
  <c r="GR12" i="2"/>
  <c r="GS12" i="2" s="1"/>
  <c r="KO12" i="2"/>
  <c r="GR10" i="2"/>
  <c r="GS10" i="2" s="1"/>
  <c r="KO10" i="2"/>
  <c r="GR9" i="2"/>
  <c r="GS9" i="2" s="1"/>
  <c r="KO9" i="2"/>
  <c r="GR6" i="2"/>
  <c r="GS6" i="2" s="1"/>
  <c r="KO6" i="2"/>
  <c r="GR4" i="2"/>
  <c r="GS4" i="2" s="1"/>
  <c r="KO4" i="2"/>
  <c r="GQ29" i="2"/>
  <c r="KO29" i="2"/>
  <c r="GQ27" i="2"/>
  <c r="KO27" i="2"/>
  <c r="GQ24" i="2"/>
  <c r="KO24" i="2"/>
  <c r="GQ21" i="2"/>
  <c r="KO21" i="2"/>
  <c r="GQ15" i="2"/>
  <c r="KO15" i="2"/>
  <c r="GQ5" i="2"/>
  <c r="KO5" i="2"/>
  <c r="GQ37" i="2"/>
  <c r="GQ35" i="2"/>
  <c r="GQ26" i="2"/>
  <c r="GQ23" i="2"/>
  <c r="GQ22" i="2"/>
  <c r="GQ19" i="2"/>
  <c r="GQ18" i="2"/>
  <c r="GQ16" i="2"/>
  <c r="GQ14" i="2"/>
  <c r="GQ12" i="2"/>
  <c r="GQ10" i="2"/>
  <c r="GQ9" i="2"/>
  <c r="GQ6" i="2"/>
  <c r="GQ4" i="2"/>
  <c r="GR39" i="2"/>
  <c r="GS39" i="2" s="1"/>
  <c r="GT39" i="2" s="1"/>
  <c r="GR38" i="2"/>
  <c r="GS38" i="2" s="1"/>
  <c r="GT38" i="2" s="1"/>
  <c r="GR36" i="2"/>
  <c r="GS36" i="2" s="1"/>
  <c r="GT36" i="2" s="1"/>
  <c r="GR29" i="2"/>
  <c r="GS29" i="2" s="1"/>
  <c r="GR27" i="2"/>
  <c r="GS27" i="2" s="1"/>
  <c r="GR25" i="2"/>
  <c r="GS25" i="2" s="1"/>
  <c r="GR24" i="2"/>
  <c r="GS24" i="2" s="1"/>
  <c r="GR21" i="2"/>
  <c r="GS21" i="2" s="1"/>
  <c r="GR20" i="2"/>
  <c r="GS20" i="2" s="1"/>
  <c r="GR17" i="2"/>
  <c r="GS17" i="2" s="1"/>
  <c r="GR15" i="2"/>
  <c r="GS15" i="2" s="1"/>
  <c r="GR13" i="2"/>
  <c r="GS13" i="2" s="1"/>
  <c r="GR11" i="2"/>
  <c r="GS11" i="2" s="1"/>
  <c r="GR8" i="2"/>
  <c r="GS8" i="2" s="1"/>
  <c r="GR7" i="2"/>
  <c r="GS7" i="2" s="1"/>
  <c r="GR5" i="2"/>
  <c r="GS5" i="2" s="1"/>
  <c r="GR3" i="2"/>
  <c r="GS3" i="2" s="1"/>
  <c r="GT3" i="2" l="1"/>
  <c r="KH3" i="2"/>
  <c r="KP3" i="2"/>
  <c r="GT24" i="2"/>
  <c r="KH24" i="2"/>
  <c r="KP24" i="2"/>
  <c r="KH30" i="2"/>
  <c r="KP30" i="2"/>
  <c r="GT5" i="2"/>
  <c r="KH5" i="2"/>
  <c r="KP5" i="2"/>
  <c r="GT8" i="2"/>
  <c r="KH8" i="2"/>
  <c r="KP8" i="2"/>
  <c r="GT11" i="2"/>
  <c r="KH11" i="2"/>
  <c r="KP11" i="2"/>
  <c r="GT13" i="2"/>
  <c r="KH13" i="2"/>
  <c r="KP13" i="2"/>
  <c r="GT17" i="2"/>
  <c r="KH17" i="2"/>
  <c r="KP17" i="2"/>
  <c r="GT20" i="2"/>
  <c r="KH20" i="2"/>
  <c r="KP20" i="2"/>
  <c r="GT25" i="2"/>
  <c r="KH25" i="2"/>
  <c r="KP25" i="2"/>
  <c r="GT27" i="2"/>
  <c r="KH27" i="2"/>
  <c r="KP27" i="2"/>
  <c r="GT29" i="2"/>
  <c r="KH29" i="2"/>
  <c r="KP29" i="2"/>
  <c r="GT7" i="2"/>
  <c r="KP7" i="2"/>
  <c r="KH7" i="2"/>
  <c r="GT15" i="2"/>
  <c r="KH15" i="2"/>
  <c r="KP15" i="2"/>
  <c r="GT21" i="2"/>
  <c r="KP21" i="2"/>
  <c r="KH21" i="2"/>
  <c r="GT4" i="2"/>
  <c r="KH4" i="2"/>
  <c r="KP4" i="2"/>
  <c r="GT6" i="2"/>
  <c r="KH6" i="2"/>
  <c r="KP6" i="2"/>
  <c r="GT9" i="2"/>
  <c r="KP9" i="2"/>
  <c r="KH9" i="2"/>
  <c r="GT10" i="2"/>
  <c r="KH10" i="2"/>
  <c r="KP10" i="2"/>
  <c r="GT12" i="2"/>
  <c r="KH12" i="2"/>
  <c r="KP12" i="2"/>
  <c r="GT14" i="2"/>
  <c r="KH14" i="2"/>
  <c r="KP14" i="2"/>
  <c r="GT16" i="2"/>
  <c r="KH16" i="2"/>
  <c r="KP16" i="2"/>
  <c r="GT18" i="2"/>
  <c r="KH18" i="2"/>
  <c r="KP18" i="2"/>
  <c r="GT19" i="2"/>
  <c r="KH19" i="2"/>
  <c r="KP19" i="2"/>
  <c r="GT22" i="2"/>
  <c r="KH22" i="2"/>
  <c r="KP22" i="2"/>
  <c r="GT23" i="2"/>
  <c r="KH23" i="2"/>
  <c r="KP23" i="2"/>
  <c r="GT26" i="2"/>
  <c r="KH26" i="2"/>
  <c r="KP26" i="2"/>
  <c r="GT35" i="2"/>
  <c r="KH35" i="2"/>
  <c r="KP35" i="2"/>
  <c r="KS35" i="2" s="1"/>
  <c r="KT35" i="2" s="1"/>
  <c r="HL3" i="4"/>
  <c r="HL4" i="4"/>
  <c r="HL5" i="4"/>
  <c r="HL6" i="4"/>
  <c r="HL7" i="4"/>
  <c r="HL8" i="4"/>
  <c r="HL9" i="4"/>
  <c r="HL10" i="4"/>
  <c r="HL11" i="4"/>
  <c r="HL12" i="4"/>
  <c r="HL13" i="4"/>
  <c r="HL14" i="4"/>
  <c r="HL15" i="4"/>
  <c r="HL16" i="4"/>
  <c r="HL17" i="4"/>
  <c r="HL18" i="4"/>
  <c r="HL19" i="4"/>
  <c r="HL20" i="4"/>
  <c r="HL21" i="4"/>
  <c r="HL22" i="4"/>
  <c r="HL23" i="4"/>
  <c r="HL24" i="4"/>
  <c r="HL25" i="4"/>
  <c r="HL44" i="4"/>
  <c r="HL29" i="4"/>
  <c r="HM29" i="4" s="1"/>
  <c r="HL2" i="4"/>
  <c r="HK3" i="4"/>
  <c r="HK4" i="4"/>
  <c r="HK5" i="4"/>
  <c r="HK6" i="4"/>
  <c r="HK7" i="4"/>
  <c r="HK8" i="4"/>
  <c r="HK9" i="4"/>
  <c r="HK10" i="4"/>
  <c r="HK11" i="4"/>
  <c r="HK12" i="4"/>
  <c r="HK13" i="4"/>
  <c r="HK14" i="4"/>
  <c r="HK15" i="4"/>
  <c r="HK16" i="4"/>
  <c r="HK17" i="4"/>
  <c r="HK18" i="4"/>
  <c r="HK19" i="4"/>
  <c r="HK20" i="4"/>
  <c r="HK21" i="4"/>
  <c r="HK22" i="4"/>
  <c r="HK23" i="4"/>
  <c r="HK24" i="4"/>
  <c r="HK25" i="4"/>
  <c r="HK44" i="4"/>
  <c r="HK29" i="4"/>
  <c r="HK2" i="4"/>
  <c r="HM25" i="4" l="1"/>
  <c r="KD25" i="4"/>
  <c r="HM23" i="4"/>
  <c r="KD23" i="4"/>
  <c r="HM21" i="4"/>
  <c r="KD21" i="4"/>
  <c r="HM19" i="4"/>
  <c r="KD19" i="4"/>
  <c r="HM17" i="4"/>
  <c r="KD17" i="4"/>
  <c r="HM15" i="4"/>
  <c r="KD15" i="4"/>
  <c r="HM13" i="4"/>
  <c r="KD13" i="4"/>
  <c r="HM11" i="4"/>
  <c r="KD11" i="4"/>
  <c r="HM9" i="4"/>
  <c r="KD9" i="4"/>
  <c r="HM7" i="4"/>
  <c r="KD7" i="4"/>
  <c r="HM5" i="4"/>
  <c r="KD5" i="4"/>
  <c r="HM3" i="4"/>
  <c r="KD3" i="4"/>
  <c r="HN44" i="4"/>
  <c r="HO44" i="4" s="1"/>
  <c r="KD44" i="4"/>
  <c r="HN24" i="4"/>
  <c r="HO24" i="4" s="1"/>
  <c r="KD24" i="4"/>
  <c r="HN22" i="4"/>
  <c r="HO22" i="4" s="1"/>
  <c r="KD22" i="4"/>
  <c r="HN20" i="4"/>
  <c r="HO20" i="4" s="1"/>
  <c r="KD20" i="4"/>
  <c r="HN18" i="4"/>
  <c r="HO18" i="4" s="1"/>
  <c r="KD18" i="4"/>
  <c r="HN16" i="4"/>
  <c r="HO16" i="4" s="1"/>
  <c r="KD16" i="4"/>
  <c r="HN14" i="4"/>
  <c r="HO14" i="4" s="1"/>
  <c r="KD14" i="4"/>
  <c r="HN12" i="4"/>
  <c r="HO12" i="4" s="1"/>
  <c r="KD12" i="4"/>
  <c r="HN10" i="4"/>
  <c r="HO10" i="4" s="1"/>
  <c r="KD10" i="4"/>
  <c r="HN8" i="4"/>
  <c r="HO8" i="4" s="1"/>
  <c r="KD8" i="4"/>
  <c r="HN6" i="4"/>
  <c r="HO6" i="4" s="1"/>
  <c r="KD6" i="4"/>
  <c r="HN4" i="4"/>
  <c r="HO4" i="4" s="1"/>
  <c r="KD4" i="4"/>
  <c r="KJ26" i="2"/>
  <c r="KI26" i="2"/>
  <c r="KJ23" i="2"/>
  <c r="KI23" i="2"/>
  <c r="KI22" i="2"/>
  <c r="KJ22" i="2"/>
  <c r="KI19" i="2"/>
  <c r="KJ19" i="2"/>
  <c r="KJ18" i="2"/>
  <c r="KI18" i="2"/>
  <c r="KJ16" i="2"/>
  <c r="KI16" i="2"/>
  <c r="KJ14" i="2"/>
  <c r="KI14" i="2"/>
  <c r="KJ12" i="2"/>
  <c r="KI12" i="2"/>
  <c r="KI10" i="2"/>
  <c r="KJ10" i="2"/>
  <c r="KJ6" i="2"/>
  <c r="KI6" i="2"/>
  <c r="KI4" i="2"/>
  <c r="KJ4" i="2"/>
  <c r="KJ15" i="2"/>
  <c r="KI15" i="2"/>
  <c r="KI35" i="2"/>
  <c r="KJ35" i="2"/>
  <c r="KJ9" i="2"/>
  <c r="KI9" i="2"/>
  <c r="KJ21" i="2"/>
  <c r="KI21" i="2"/>
  <c r="KJ7" i="2"/>
  <c r="KI7" i="2"/>
  <c r="KI29" i="2"/>
  <c r="KJ29" i="2"/>
  <c r="KI27" i="2"/>
  <c r="KJ27" i="2"/>
  <c r="KI25" i="2"/>
  <c r="KJ25" i="2"/>
  <c r="KI20" i="2"/>
  <c r="KJ20" i="2"/>
  <c r="KI17" i="2"/>
  <c r="KJ17" i="2"/>
  <c r="KI13" i="2"/>
  <c r="KJ13" i="2"/>
  <c r="KI11" i="2"/>
  <c r="KJ11" i="2"/>
  <c r="KI8" i="2"/>
  <c r="KJ8" i="2"/>
  <c r="KI5" i="2"/>
  <c r="KJ5" i="2"/>
  <c r="KJ30" i="2"/>
  <c r="KI30" i="2"/>
  <c r="KJ24" i="2"/>
  <c r="KI24" i="2"/>
  <c r="KJ3" i="2"/>
  <c r="KI3" i="2"/>
  <c r="HM44" i="4"/>
  <c r="HM24" i="4"/>
  <c r="HM22" i="4"/>
  <c r="HM20" i="4"/>
  <c r="HM18" i="4"/>
  <c r="HM16" i="4"/>
  <c r="HM14" i="4"/>
  <c r="HM12" i="4"/>
  <c r="HM10" i="4"/>
  <c r="HM8" i="4"/>
  <c r="HM6" i="4"/>
  <c r="HM4" i="4"/>
  <c r="HN29" i="4"/>
  <c r="HO29" i="4" s="1"/>
  <c r="HP29" i="4" s="1"/>
  <c r="HN25" i="4"/>
  <c r="HO25" i="4" s="1"/>
  <c r="HN23" i="4"/>
  <c r="HO23" i="4" s="1"/>
  <c r="HN21" i="4"/>
  <c r="HO21" i="4" s="1"/>
  <c r="HN19" i="4"/>
  <c r="HO19" i="4" s="1"/>
  <c r="HN17" i="4"/>
  <c r="HO17" i="4" s="1"/>
  <c r="HN15" i="4"/>
  <c r="HO15" i="4" s="1"/>
  <c r="HN13" i="4"/>
  <c r="HO13" i="4" s="1"/>
  <c r="HN11" i="4"/>
  <c r="HO11" i="4" s="1"/>
  <c r="HN9" i="4"/>
  <c r="HO9" i="4" s="1"/>
  <c r="HN7" i="4"/>
  <c r="HO7" i="4" s="1"/>
  <c r="HN5" i="4"/>
  <c r="HO5" i="4" s="1"/>
  <c r="HN3" i="4"/>
  <c r="HO3" i="4" s="1"/>
  <c r="JQ2" i="2"/>
  <c r="JF2" i="2"/>
  <c r="JG2" i="2" s="1"/>
  <c r="IU2" i="2"/>
  <c r="IV2" i="2" s="1"/>
  <c r="HW2" i="2"/>
  <c r="HM2" i="2"/>
  <c r="HC2" i="2"/>
  <c r="HD2" i="2" s="1"/>
  <c r="GR2" i="2"/>
  <c r="GS2" i="2" s="1"/>
  <c r="GE2" i="2"/>
  <c r="GG2" i="2" s="1"/>
  <c r="GH2" i="2" s="1"/>
  <c r="JO2" i="4"/>
  <c r="JE2" i="4"/>
  <c r="IS2" i="4"/>
  <c r="IU2" i="4" s="1"/>
  <c r="IV2" i="4" s="1"/>
  <c r="IJ2" i="4"/>
  <c r="IK2" i="4" s="1"/>
  <c r="HY2" i="4"/>
  <c r="HZ2" i="4" s="1"/>
  <c r="HN2" i="4"/>
  <c r="HO2" i="4" s="1"/>
  <c r="HC2" i="4"/>
  <c r="HD2" i="4" s="1"/>
  <c r="GR2" i="4"/>
  <c r="GS2" i="4" s="1"/>
  <c r="GT2" i="4" l="1"/>
  <c r="HP3" i="4"/>
  <c r="JW3" i="4"/>
  <c r="KE3" i="4"/>
  <c r="HP11" i="4"/>
  <c r="JW11" i="4"/>
  <c r="KE11" i="4"/>
  <c r="HP19" i="4"/>
  <c r="JW19" i="4"/>
  <c r="KE19" i="4"/>
  <c r="HP4" i="4"/>
  <c r="KE4" i="4"/>
  <c r="JW4" i="4"/>
  <c r="HP6" i="4"/>
  <c r="JW6" i="4"/>
  <c r="KE6" i="4"/>
  <c r="HP8" i="4"/>
  <c r="KE8" i="4"/>
  <c r="JW8" i="4"/>
  <c r="HP10" i="4"/>
  <c r="KE10" i="4"/>
  <c r="JW10" i="4"/>
  <c r="HP12" i="4"/>
  <c r="KE12" i="4"/>
  <c r="JW12" i="4"/>
  <c r="HP14" i="4"/>
  <c r="KE14" i="4"/>
  <c r="JW14" i="4"/>
  <c r="HP16" i="4"/>
  <c r="KE16" i="4"/>
  <c r="JW16" i="4"/>
  <c r="HP18" i="4"/>
  <c r="KE18" i="4"/>
  <c r="JW18" i="4"/>
  <c r="HP20" i="4"/>
  <c r="KE20" i="4"/>
  <c r="JW20" i="4"/>
  <c r="HP22" i="4"/>
  <c r="KE22" i="4"/>
  <c r="JW22" i="4"/>
  <c r="HP24" i="4"/>
  <c r="KE24" i="4"/>
  <c r="JW24" i="4"/>
  <c r="HP44" i="4"/>
  <c r="KE44" i="4"/>
  <c r="JW44" i="4"/>
  <c r="HP2" i="4"/>
  <c r="IL2" i="4"/>
  <c r="HP7" i="4"/>
  <c r="JW7" i="4"/>
  <c r="KE7" i="4"/>
  <c r="HP15" i="4"/>
  <c r="JW15" i="4"/>
  <c r="KE15" i="4"/>
  <c r="HP23" i="4"/>
  <c r="JW23" i="4"/>
  <c r="KE23" i="4"/>
  <c r="HE2" i="4"/>
  <c r="IA2" i="4"/>
  <c r="IW2" i="4"/>
  <c r="JQ2" i="4"/>
  <c r="JR2" i="4" s="1"/>
  <c r="KD2" i="4"/>
  <c r="HP5" i="4"/>
  <c r="KE5" i="4"/>
  <c r="JW5" i="4"/>
  <c r="HP9" i="4"/>
  <c r="JW9" i="4"/>
  <c r="KE9" i="4"/>
  <c r="HP13" i="4"/>
  <c r="JW13" i="4"/>
  <c r="KE13" i="4"/>
  <c r="HP17" i="4"/>
  <c r="JW17" i="4"/>
  <c r="KE17" i="4"/>
  <c r="HP21" i="4"/>
  <c r="JW21" i="4"/>
  <c r="KE21" i="4"/>
  <c r="HP25" i="4"/>
  <c r="JW25" i="4"/>
  <c r="KE25" i="4"/>
  <c r="GI2" i="2"/>
  <c r="HE2" i="2"/>
  <c r="HX2" i="2"/>
  <c r="KO2" i="2"/>
  <c r="JH2" i="2"/>
  <c r="GT2" i="2"/>
  <c r="IW2" i="2"/>
  <c r="JR2" i="2"/>
  <c r="JP2" i="2"/>
  <c r="JE2" i="2"/>
  <c r="IT2" i="2"/>
  <c r="HY2" i="2"/>
  <c r="HZ2" i="2" s="1"/>
  <c r="HN2" i="2"/>
  <c r="HO2" i="2" s="1"/>
  <c r="HB2" i="2"/>
  <c r="GF2" i="2"/>
  <c r="JP2" i="4"/>
  <c r="JF2" i="4"/>
  <c r="JG2" i="4" s="1"/>
  <c r="IT2" i="4"/>
  <c r="II2" i="4"/>
  <c r="HX2" i="4"/>
  <c r="HM2" i="4"/>
  <c r="HB2" i="4"/>
  <c r="GQ2" i="4"/>
  <c r="KE2" i="4" l="1"/>
  <c r="JX25" i="4"/>
  <c r="JY25" i="4"/>
  <c r="JX17" i="4"/>
  <c r="JY17" i="4"/>
  <c r="JX9" i="4"/>
  <c r="JY9" i="4"/>
  <c r="JS2" i="4"/>
  <c r="JX15" i="4"/>
  <c r="JY15" i="4"/>
  <c r="JX6" i="4"/>
  <c r="JY6" i="4"/>
  <c r="JX19" i="4"/>
  <c r="JY19" i="4"/>
  <c r="JX11" i="4"/>
  <c r="JY11" i="4"/>
  <c r="JX3" i="4"/>
  <c r="JY3" i="4"/>
  <c r="JX21" i="4"/>
  <c r="JY21" i="4"/>
  <c r="JX13" i="4"/>
  <c r="JY13" i="4"/>
  <c r="JX23" i="4"/>
  <c r="JY23" i="4"/>
  <c r="JX7" i="4"/>
  <c r="JY7" i="4"/>
  <c r="JH2" i="4"/>
  <c r="JY5" i="4"/>
  <c r="JX5" i="4"/>
  <c r="JY44" i="4"/>
  <c r="JX44" i="4"/>
  <c r="JY24" i="4"/>
  <c r="JX24" i="4"/>
  <c r="JY22" i="4"/>
  <c r="JX22" i="4"/>
  <c r="JY20" i="4"/>
  <c r="JX20" i="4"/>
  <c r="JY18" i="4"/>
  <c r="JX18" i="4"/>
  <c r="JY16" i="4"/>
  <c r="JX16" i="4"/>
  <c r="JY14" i="4"/>
  <c r="JX14" i="4"/>
  <c r="JY12" i="4"/>
  <c r="JX12" i="4"/>
  <c r="JY10" i="4"/>
  <c r="JX10" i="4"/>
  <c r="JY8" i="4"/>
  <c r="JX8" i="4"/>
  <c r="JX4" i="4"/>
  <c r="JY4" i="4"/>
  <c r="JW2" i="4"/>
  <c r="HP2" i="2"/>
  <c r="KP2" i="2"/>
  <c r="IA2" i="2"/>
  <c r="JS2" i="2"/>
  <c r="KH2" i="2"/>
  <c r="FG35" i="2"/>
  <c r="FH35" i="2"/>
  <c r="FI35" i="2" s="1"/>
  <c r="EK35" i="2"/>
  <c r="EL35" i="2"/>
  <c r="EM35" i="2" s="1"/>
  <c r="DZ35" i="2"/>
  <c r="EA35" i="2"/>
  <c r="EB35" i="2" s="1"/>
  <c r="DO35" i="2"/>
  <c r="DP35" i="2"/>
  <c r="DQ35" i="2" s="1"/>
  <c r="DD35" i="2"/>
  <c r="DE35" i="2"/>
  <c r="DF35" i="2" s="1"/>
  <c r="CS35" i="2"/>
  <c r="CT35" i="2"/>
  <c r="CU35" i="2" s="1"/>
  <c r="CH35" i="2"/>
  <c r="BZ35" i="2"/>
  <c r="CA35" i="2"/>
  <c r="CB35" i="2" s="1"/>
  <c r="BO35" i="2"/>
  <c r="BP35" i="2"/>
  <c r="BQ35" i="2" s="1"/>
  <c r="BD35" i="2"/>
  <c r="BE35" i="2"/>
  <c r="BF35" i="2" s="1"/>
  <c r="AS35" i="2"/>
  <c r="AT35" i="2"/>
  <c r="AU35" i="2" s="1"/>
  <c r="AI35" i="2"/>
  <c r="AJ35" i="2" s="1"/>
  <c r="AH35" i="2"/>
  <c r="W35" i="2"/>
  <c r="X35" i="2"/>
  <c r="Y35" i="2" s="1"/>
  <c r="P35" i="2"/>
  <c r="Q35" i="2"/>
  <c r="R35" i="2" s="1"/>
  <c r="K35" i="2"/>
  <c r="L35" i="2"/>
  <c r="M35" i="2" s="1"/>
  <c r="JX2" i="4" l="1"/>
  <c r="JY2" i="4"/>
  <c r="N35" i="2"/>
  <c r="S35" i="2"/>
  <c r="KJ2" i="2"/>
  <c r="KI2" i="2"/>
  <c r="BG35" i="2"/>
  <c r="BH35" i="2" s="1"/>
  <c r="EN35" i="2"/>
  <c r="EO35" i="2" s="1"/>
  <c r="Z35" i="2"/>
  <c r="AA35" i="2" s="1"/>
  <c r="AK35" i="2"/>
  <c r="AL35" i="2" s="1"/>
  <c r="DG35" i="2"/>
  <c r="DH35" i="2" s="1"/>
  <c r="CC35" i="2"/>
  <c r="CD35" i="2" s="1"/>
  <c r="CV35" i="2"/>
  <c r="CW35" i="2" s="1"/>
  <c r="DR35" i="2"/>
  <c r="DS35" i="2" s="1"/>
  <c r="FJ35" i="2"/>
  <c r="FK35" i="2" s="1"/>
  <c r="AV35" i="2"/>
  <c r="AW35" i="2" s="1"/>
  <c r="BR35" i="2"/>
  <c r="BS35" i="2" s="1"/>
  <c r="EC35" i="2"/>
  <c r="ED35" i="2" s="1"/>
  <c r="BT35" i="2" l="1"/>
  <c r="EE35" i="2"/>
  <c r="AX35" i="2"/>
  <c r="DT35" i="2"/>
  <c r="CE35" i="2"/>
  <c r="AM35" i="2"/>
  <c r="EP35" i="2"/>
  <c r="FL35" i="2"/>
  <c r="CX35" i="2"/>
  <c r="DI35" i="2"/>
  <c r="AB35" i="2"/>
  <c r="BI35" i="2"/>
  <c r="CI35" i="2"/>
  <c r="GG2" i="4"/>
  <c r="GG3" i="4"/>
  <c r="GG32" i="4"/>
  <c r="GG4" i="4"/>
  <c r="GG5" i="4"/>
  <c r="GG6" i="4"/>
  <c r="GG7" i="4"/>
  <c r="GG8" i="4"/>
  <c r="GG9" i="4"/>
  <c r="GG10" i="4"/>
  <c r="GG33" i="4"/>
  <c r="GG11" i="4"/>
  <c r="GG12" i="4"/>
  <c r="GG13" i="4"/>
  <c r="GG14" i="4"/>
  <c r="GG15" i="4"/>
  <c r="GG16" i="4"/>
  <c r="GG17" i="4"/>
  <c r="GG18" i="4"/>
  <c r="GG19" i="4"/>
  <c r="GG34" i="4"/>
  <c r="GG20" i="4"/>
  <c r="GG21" i="4"/>
  <c r="GG22" i="4"/>
  <c r="GG23" i="4"/>
  <c r="GG24" i="4"/>
  <c r="GG25" i="4"/>
  <c r="GG35" i="4"/>
  <c r="FV2" i="2"/>
  <c r="FV3" i="2"/>
  <c r="FV4" i="2"/>
  <c r="FV5" i="2"/>
  <c r="FV6" i="2"/>
  <c r="FV7" i="2"/>
  <c r="FV8" i="2"/>
  <c r="FV9" i="2"/>
  <c r="FV10" i="2"/>
  <c r="FV11" i="2"/>
  <c r="FV41" i="2"/>
  <c r="FV12" i="2"/>
  <c r="FV13" i="2"/>
  <c r="FV14" i="2"/>
  <c r="FV15" i="2"/>
  <c r="FV16" i="2"/>
  <c r="FV17" i="2"/>
  <c r="FV18" i="2"/>
  <c r="FV19" i="2"/>
  <c r="FV20" i="2"/>
  <c r="FV21" i="2"/>
  <c r="FV22" i="2"/>
  <c r="FV23" i="2"/>
  <c r="FV24" i="2"/>
  <c r="FV25" i="2"/>
  <c r="FV26" i="2"/>
  <c r="FV27" i="2"/>
  <c r="FV42" i="2"/>
  <c r="FV29" i="2"/>
  <c r="FV43" i="2"/>
  <c r="FV44" i="2"/>
  <c r="FV30" i="2"/>
  <c r="FV40" i="2"/>
  <c r="FO2" i="2"/>
  <c r="FO3" i="2"/>
  <c r="FO4" i="2"/>
  <c r="FO5" i="2"/>
  <c r="FO6" i="2"/>
  <c r="FO7" i="2"/>
  <c r="FO8" i="2"/>
  <c r="FO9" i="2"/>
  <c r="FO10" i="2"/>
  <c r="FO11" i="2"/>
  <c r="FO41" i="2"/>
  <c r="FO12" i="2"/>
  <c r="FO13" i="2"/>
  <c r="FO14" i="2"/>
  <c r="FO15" i="2"/>
  <c r="FO16" i="2"/>
  <c r="FO17" i="2"/>
  <c r="FO18" i="2"/>
  <c r="FO19" i="2"/>
  <c r="FO20" i="2"/>
  <c r="FO21" i="2"/>
  <c r="FO22" i="2"/>
  <c r="FO23" i="2"/>
  <c r="FO24" i="2"/>
  <c r="FO25" i="2"/>
  <c r="FO26" i="2"/>
  <c r="FO27" i="2"/>
  <c r="FO42" i="2"/>
  <c r="FO29" i="2"/>
  <c r="FO43" i="2"/>
  <c r="FO44" i="2"/>
  <c r="FO30" i="2"/>
  <c r="FO37" i="2"/>
  <c r="FO38" i="2"/>
  <c r="FO40" i="2"/>
  <c r="KF24" i="4" l="1"/>
  <c r="KF22" i="4"/>
  <c r="KF20" i="4"/>
  <c r="KF19" i="4"/>
  <c r="KF17" i="4"/>
  <c r="KF15" i="4"/>
  <c r="KF13" i="4"/>
  <c r="KF11" i="4"/>
  <c r="KF10" i="4"/>
  <c r="KF8" i="4"/>
  <c r="KF6" i="4"/>
  <c r="KF4" i="4"/>
  <c r="KF3" i="4"/>
  <c r="KF25" i="4"/>
  <c r="KF23" i="4"/>
  <c r="KF21" i="4"/>
  <c r="KF18" i="4"/>
  <c r="KF16" i="4"/>
  <c r="KF14" i="4"/>
  <c r="KF12" i="4"/>
  <c r="KF9" i="4"/>
  <c r="KF7" i="4"/>
  <c r="KF5" i="4"/>
  <c r="KF2" i="4"/>
  <c r="KQ26" i="2"/>
  <c r="KQ23" i="2"/>
  <c r="KQ18" i="2"/>
  <c r="KQ16" i="2"/>
  <c r="KQ12" i="2"/>
  <c r="KQ11" i="2"/>
  <c r="KQ7" i="2"/>
  <c r="KQ3" i="2"/>
  <c r="CJ35" i="2"/>
  <c r="KL35" i="2"/>
  <c r="KM35" i="2" s="1"/>
  <c r="KQ27" i="2"/>
  <c r="KQ25" i="2"/>
  <c r="KQ24" i="2"/>
  <c r="KQ21" i="2"/>
  <c r="KQ20" i="2"/>
  <c r="KQ17" i="2"/>
  <c r="KQ15" i="2"/>
  <c r="KQ13" i="2"/>
  <c r="KQ10" i="2"/>
  <c r="KQ9" i="2"/>
  <c r="KQ6" i="2"/>
  <c r="KQ4" i="2"/>
  <c r="KQ2" i="2"/>
  <c r="KQ30" i="2"/>
  <c r="KQ29" i="2"/>
  <c r="KQ22" i="2"/>
  <c r="KQ19" i="2"/>
  <c r="KQ14" i="2"/>
  <c r="KQ8" i="2"/>
  <c r="KQ5" i="2"/>
  <c r="CH44" i="4"/>
  <c r="FS44" i="4"/>
  <c r="FR44" i="4"/>
  <c r="FG44" i="4"/>
  <c r="FH44" i="4"/>
  <c r="FI44" i="4" s="1"/>
  <c r="EW44" i="4"/>
  <c r="EX44" i="4" s="1"/>
  <c r="EV44" i="4"/>
  <c r="EL44" i="4"/>
  <c r="EM44" i="4" s="1"/>
  <c r="EK44" i="4"/>
  <c r="EA44" i="4"/>
  <c r="EB44" i="4" s="1"/>
  <c r="DZ44" i="4"/>
  <c r="DP44" i="4"/>
  <c r="DQ44" i="4" s="1"/>
  <c r="DO44" i="4"/>
  <c r="DE44" i="4"/>
  <c r="DF44" i="4" s="1"/>
  <c r="DD44" i="4"/>
  <c r="CT44" i="4"/>
  <c r="CU44" i="4" s="1"/>
  <c r="CS44" i="4"/>
  <c r="CA44" i="4"/>
  <c r="CB44" i="4" s="1"/>
  <c r="BZ44" i="4"/>
  <c r="BP44" i="4"/>
  <c r="BR44" i="4" s="1"/>
  <c r="BS44" i="4" s="1"/>
  <c r="BO44" i="4"/>
  <c r="BE44" i="4"/>
  <c r="BF44" i="4" s="1"/>
  <c r="BD44" i="4"/>
  <c r="AT44" i="4"/>
  <c r="AU44" i="4" s="1"/>
  <c r="AS44" i="4"/>
  <c r="AI44" i="4"/>
  <c r="AJ44" i="4" s="1"/>
  <c r="AH44" i="4"/>
  <c r="X44" i="4"/>
  <c r="Z44" i="4" s="1"/>
  <c r="AA44" i="4" s="1"/>
  <c r="W44" i="4"/>
  <c r="P44" i="4"/>
  <c r="Q44" i="4"/>
  <c r="R44" i="4" s="1"/>
  <c r="K44" i="4"/>
  <c r="L44" i="4"/>
  <c r="M44" i="4" s="1"/>
  <c r="N44" i="4" l="1"/>
  <c r="S44" i="4"/>
  <c r="GD44" i="4"/>
  <c r="AB44" i="4"/>
  <c r="BT44" i="4"/>
  <c r="GH44" i="4"/>
  <c r="KG44" i="4" s="1"/>
  <c r="BQ44" i="4"/>
  <c r="FJ44" i="4"/>
  <c r="FK44" i="4" s="1"/>
  <c r="Y44" i="4"/>
  <c r="FT44" i="4"/>
  <c r="FU44" i="4"/>
  <c r="FV44" i="4" s="1"/>
  <c r="EY44" i="4"/>
  <c r="EZ44" i="4" s="1"/>
  <c r="EN44" i="4"/>
  <c r="EO44" i="4" s="1"/>
  <c r="EC44" i="4"/>
  <c r="ED44" i="4" s="1"/>
  <c r="DR44" i="4"/>
  <c r="DS44" i="4" s="1"/>
  <c r="DG44" i="4"/>
  <c r="DH44" i="4" s="1"/>
  <c r="CV44" i="4"/>
  <c r="CW44" i="4" s="1"/>
  <c r="CC44" i="4"/>
  <c r="CD44" i="4" s="1"/>
  <c r="BG44" i="4"/>
  <c r="BH44" i="4" s="1"/>
  <c r="AV44" i="4"/>
  <c r="AW44" i="4" s="1"/>
  <c r="AK44" i="4"/>
  <c r="AL44" i="4" s="1"/>
  <c r="CM44" i="4" l="1"/>
  <c r="BI44" i="4"/>
  <c r="CX44" i="4"/>
  <c r="GA44" i="4"/>
  <c r="GB44" i="4" s="1"/>
  <c r="DT44" i="4"/>
  <c r="EP44" i="4"/>
  <c r="GI44" i="4"/>
  <c r="KH44" i="4" s="1"/>
  <c r="AM44" i="4"/>
  <c r="AX44" i="4"/>
  <c r="CE44" i="4"/>
  <c r="DI44" i="4"/>
  <c r="EE44" i="4"/>
  <c r="FA44" i="4"/>
  <c r="FL44" i="4"/>
  <c r="JZ44" i="4"/>
  <c r="CI44" i="4"/>
  <c r="FW44" i="4"/>
  <c r="FZ35" i="4"/>
  <c r="FZ2" i="4"/>
  <c r="FZ3" i="4"/>
  <c r="FZ32" i="4"/>
  <c r="FZ4" i="4"/>
  <c r="FZ5" i="4"/>
  <c r="FZ6" i="4"/>
  <c r="FZ7" i="4"/>
  <c r="FZ8" i="4"/>
  <c r="FZ9" i="4"/>
  <c r="FZ10" i="4"/>
  <c r="FZ33" i="4"/>
  <c r="FZ11" i="4"/>
  <c r="FZ12" i="4"/>
  <c r="FZ13" i="4"/>
  <c r="FZ14" i="4"/>
  <c r="FZ15" i="4"/>
  <c r="FZ16" i="4"/>
  <c r="FZ17" i="4"/>
  <c r="FZ18" i="4"/>
  <c r="FZ19" i="4"/>
  <c r="FZ34" i="4"/>
  <c r="FZ20" i="4"/>
  <c r="FZ21" i="4"/>
  <c r="FZ22" i="4"/>
  <c r="FZ23" i="4"/>
  <c r="FZ24" i="4"/>
  <c r="FZ25" i="4"/>
  <c r="KI44" i="4" l="1"/>
  <c r="KA44" i="4"/>
  <c r="KB44" i="4" s="1"/>
  <c r="GE44" i="4"/>
  <c r="GF44" i="4" s="1"/>
  <c r="CJ44" i="4"/>
  <c r="EW2" i="2"/>
  <c r="EY2" i="2" s="1"/>
  <c r="EZ2" i="2" s="1"/>
  <c r="EW3" i="2"/>
  <c r="EY3" i="2" s="1"/>
  <c r="EZ3" i="2" s="1"/>
  <c r="EW4" i="2"/>
  <c r="EY4" i="2" s="1"/>
  <c r="EZ4" i="2" s="1"/>
  <c r="EW5" i="2"/>
  <c r="EY5" i="2" s="1"/>
  <c r="EZ5" i="2" s="1"/>
  <c r="EW6" i="2"/>
  <c r="EY6" i="2" s="1"/>
  <c r="EZ6" i="2" s="1"/>
  <c r="EW7" i="2"/>
  <c r="EY7" i="2" s="1"/>
  <c r="EZ7" i="2" s="1"/>
  <c r="EW8" i="2"/>
  <c r="EY8" i="2" s="1"/>
  <c r="EZ8" i="2" s="1"/>
  <c r="EW9" i="2"/>
  <c r="EY9" i="2" s="1"/>
  <c r="EZ9" i="2" s="1"/>
  <c r="EW10" i="2"/>
  <c r="EY10" i="2" s="1"/>
  <c r="EZ10" i="2" s="1"/>
  <c r="EW11" i="2"/>
  <c r="EY11" i="2" s="1"/>
  <c r="EZ11" i="2" s="1"/>
  <c r="EW41" i="2"/>
  <c r="EY41" i="2" s="1"/>
  <c r="EZ41" i="2" s="1"/>
  <c r="EW12" i="2"/>
  <c r="EY12" i="2" s="1"/>
  <c r="EZ12" i="2" s="1"/>
  <c r="EW13" i="2"/>
  <c r="EY13" i="2" s="1"/>
  <c r="EZ13" i="2" s="1"/>
  <c r="EW14" i="2"/>
  <c r="EY14" i="2" s="1"/>
  <c r="EZ14" i="2" s="1"/>
  <c r="EW15" i="2"/>
  <c r="EY15" i="2" s="1"/>
  <c r="EZ15" i="2" s="1"/>
  <c r="EW16" i="2"/>
  <c r="EY16" i="2" s="1"/>
  <c r="EZ16" i="2" s="1"/>
  <c r="EW17" i="2"/>
  <c r="EY17" i="2" s="1"/>
  <c r="EZ17" i="2" s="1"/>
  <c r="EW18" i="2"/>
  <c r="EY18" i="2" s="1"/>
  <c r="EZ18" i="2" s="1"/>
  <c r="EW19" i="2"/>
  <c r="EY19" i="2" s="1"/>
  <c r="EZ19" i="2" s="1"/>
  <c r="EW20" i="2"/>
  <c r="EY20" i="2" s="1"/>
  <c r="EZ20" i="2" s="1"/>
  <c r="EW21" i="2"/>
  <c r="EY21" i="2" s="1"/>
  <c r="EZ21" i="2" s="1"/>
  <c r="EW22" i="2"/>
  <c r="EY22" i="2" s="1"/>
  <c r="EZ22" i="2" s="1"/>
  <c r="EW23" i="2"/>
  <c r="EY23" i="2" s="1"/>
  <c r="EZ23" i="2" s="1"/>
  <c r="EW24" i="2"/>
  <c r="EY24" i="2" s="1"/>
  <c r="EZ24" i="2" s="1"/>
  <c r="EW25" i="2"/>
  <c r="EY25" i="2" s="1"/>
  <c r="EZ25" i="2" s="1"/>
  <c r="EW26" i="2"/>
  <c r="EY26" i="2" s="1"/>
  <c r="EZ26" i="2" s="1"/>
  <c r="EW27" i="2"/>
  <c r="EY27" i="2" s="1"/>
  <c r="EZ27" i="2" s="1"/>
  <c r="EW42" i="2"/>
  <c r="EY42" i="2" s="1"/>
  <c r="EZ42" i="2" s="1"/>
  <c r="EW29" i="2"/>
  <c r="EY29" i="2" s="1"/>
  <c r="EZ29" i="2" s="1"/>
  <c r="EW43" i="2"/>
  <c r="EY43" i="2" s="1"/>
  <c r="EZ43" i="2" s="1"/>
  <c r="EW44" i="2"/>
  <c r="EY44" i="2" s="1"/>
  <c r="EZ44" i="2" s="1"/>
  <c r="EW30" i="2"/>
  <c r="EY30" i="2" s="1"/>
  <c r="EZ30" i="2" s="1"/>
  <c r="EW36" i="2"/>
  <c r="EY36" i="2" s="1"/>
  <c r="EZ36" i="2" s="1"/>
  <c r="EW37" i="2"/>
  <c r="EY37" i="2" s="1"/>
  <c r="EZ37" i="2" s="1"/>
  <c r="EW38" i="2"/>
  <c r="EY38" i="2" s="1"/>
  <c r="EZ38" i="2" s="1"/>
  <c r="FA38" i="2" s="1"/>
  <c r="EW40" i="2"/>
  <c r="EV2" i="2"/>
  <c r="EV3" i="2"/>
  <c r="EV4" i="2"/>
  <c r="EV5" i="2"/>
  <c r="EV6" i="2"/>
  <c r="EV7" i="2"/>
  <c r="EV8" i="2"/>
  <c r="EV9" i="2"/>
  <c r="EV10" i="2"/>
  <c r="EV11" i="2"/>
  <c r="EV41" i="2"/>
  <c r="EV12" i="2"/>
  <c r="EV13" i="2"/>
  <c r="EV14" i="2"/>
  <c r="EV15" i="2"/>
  <c r="EV16" i="2"/>
  <c r="EV17" i="2"/>
  <c r="EV18" i="2"/>
  <c r="EV19" i="2"/>
  <c r="EV20" i="2"/>
  <c r="EV21" i="2"/>
  <c r="EV22" i="2"/>
  <c r="EV23" i="2"/>
  <c r="EV24" i="2"/>
  <c r="EV25" i="2"/>
  <c r="EV26" i="2"/>
  <c r="EV27" i="2"/>
  <c r="EV42" i="2"/>
  <c r="EV29" i="2"/>
  <c r="EV43" i="2"/>
  <c r="EV44" i="2"/>
  <c r="EV30" i="2"/>
  <c r="EV36" i="2"/>
  <c r="EV37" i="2"/>
  <c r="EV38" i="2"/>
  <c r="EV40" i="2"/>
  <c r="EW2" i="4"/>
  <c r="EY2" i="4" s="1"/>
  <c r="EZ2" i="4" s="1"/>
  <c r="EW3" i="4"/>
  <c r="EY3" i="4" s="1"/>
  <c r="EZ3" i="4" s="1"/>
  <c r="EW32" i="4"/>
  <c r="EX32" i="4" s="1"/>
  <c r="EW4" i="4"/>
  <c r="EY4" i="4" s="1"/>
  <c r="EZ4" i="4" s="1"/>
  <c r="EW5" i="4"/>
  <c r="EX5" i="4" s="1"/>
  <c r="EW6" i="4"/>
  <c r="EX6" i="4" s="1"/>
  <c r="EW7" i="4"/>
  <c r="EY7" i="4" s="1"/>
  <c r="EZ7" i="4" s="1"/>
  <c r="EW8" i="4"/>
  <c r="EX8" i="4" s="1"/>
  <c r="EW9" i="4"/>
  <c r="EY9" i="4" s="1"/>
  <c r="EZ9" i="4" s="1"/>
  <c r="EW10" i="4"/>
  <c r="EX10" i="4" s="1"/>
  <c r="EW33" i="4"/>
  <c r="EX33" i="4" s="1"/>
  <c r="EW11" i="4"/>
  <c r="EY11" i="4" s="1"/>
  <c r="EZ11" i="4" s="1"/>
  <c r="EW12" i="4"/>
  <c r="EY12" i="4" s="1"/>
  <c r="EZ12" i="4" s="1"/>
  <c r="EW13" i="4"/>
  <c r="EY13" i="4" s="1"/>
  <c r="EZ13" i="4" s="1"/>
  <c r="EW14" i="4"/>
  <c r="EY14" i="4" s="1"/>
  <c r="EZ14" i="4" s="1"/>
  <c r="EW15" i="4"/>
  <c r="EY15" i="4" s="1"/>
  <c r="EZ15" i="4" s="1"/>
  <c r="EW16" i="4"/>
  <c r="EY16" i="4" s="1"/>
  <c r="EZ16" i="4" s="1"/>
  <c r="EW17" i="4"/>
  <c r="EY17" i="4" s="1"/>
  <c r="EZ17" i="4" s="1"/>
  <c r="EW18" i="4"/>
  <c r="EY18" i="4" s="1"/>
  <c r="EZ18" i="4" s="1"/>
  <c r="EW19" i="4"/>
  <c r="EY19" i="4" s="1"/>
  <c r="EZ19" i="4" s="1"/>
  <c r="EW34" i="4"/>
  <c r="EY34" i="4" s="1"/>
  <c r="EZ34" i="4" s="1"/>
  <c r="EW20" i="4"/>
  <c r="EY20" i="4" s="1"/>
  <c r="EZ20" i="4" s="1"/>
  <c r="EW21" i="4"/>
  <c r="EY21" i="4" s="1"/>
  <c r="EZ21" i="4" s="1"/>
  <c r="EW22" i="4"/>
  <c r="EY22" i="4" s="1"/>
  <c r="EZ22" i="4" s="1"/>
  <c r="EW23" i="4"/>
  <c r="EY23" i="4" s="1"/>
  <c r="EZ23" i="4" s="1"/>
  <c r="EW24" i="4"/>
  <c r="EY24" i="4" s="1"/>
  <c r="EZ24" i="4" s="1"/>
  <c r="EW25" i="4"/>
  <c r="EY25" i="4" s="1"/>
  <c r="EZ25" i="4" s="1"/>
  <c r="EW29" i="4"/>
  <c r="EY29" i="4" s="1"/>
  <c r="EZ29" i="4" s="1"/>
  <c r="FA29" i="4" s="1"/>
  <c r="EW35" i="4"/>
  <c r="EV2" i="4"/>
  <c r="EV3" i="4"/>
  <c r="EV32" i="4"/>
  <c r="EV4" i="4"/>
  <c r="EV5" i="4"/>
  <c r="EV6" i="4"/>
  <c r="EV7" i="4"/>
  <c r="EV8" i="4"/>
  <c r="EV9" i="4"/>
  <c r="EV10" i="4"/>
  <c r="EV33" i="4"/>
  <c r="EV11" i="4"/>
  <c r="EV12" i="4"/>
  <c r="EV13" i="4"/>
  <c r="EV14" i="4"/>
  <c r="EV15" i="4"/>
  <c r="EV16" i="4"/>
  <c r="EV17" i="4"/>
  <c r="EV18" i="4"/>
  <c r="EV19" i="4"/>
  <c r="EV34" i="4"/>
  <c r="EV20" i="4"/>
  <c r="EV21" i="4"/>
  <c r="EV22" i="4"/>
  <c r="EV23" i="4"/>
  <c r="EV24" i="4"/>
  <c r="EV25" i="4"/>
  <c r="EV29" i="4"/>
  <c r="EV35" i="4"/>
  <c r="EL2" i="2"/>
  <c r="EM2" i="2" s="1"/>
  <c r="EL3" i="2"/>
  <c r="EN3" i="2" s="1"/>
  <c r="EO3" i="2" s="1"/>
  <c r="EL4" i="2"/>
  <c r="EN4" i="2" s="1"/>
  <c r="EO4" i="2" s="1"/>
  <c r="EL5" i="2"/>
  <c r="EN5" i="2" s="1"/>
  <c r="EO5" i="2" s="1"/>
  <c r="EL6" i="2"/>
  <c r="EM6" i="2" s="1"/>
  <c r="EL7" i="2"/>
  <c r="EN7" i="2" s="1"/>
  <c r="EO7" i="2" s="1"/>
  <c r="EL8" i="2"/>
  <c r="EN8" i="2" s="1"/>
  <c r="EO8" i="2" s="1"/>
  <c r="EL9" i="2"/>
  <c r="EM9" i="2" s="1"/>
  <c r="EL10" i="2"/>
  <c r="EN10" i="2" s="1"/>
  <c r="EO10" i="2" s="1"/>
  <c r="EL11" i="2"/>
  <c r="EN11" i="2" s="1"/>
  <c r="EO11" i="2" s="1"/>
  <c r="EL41" i="2"/>
  <c r="EM41" i="2" s="1"/>
  <c r="EL12" i="2"/>
  <c r="EN12" i="2" s="1"/>
  <c r="EO12" i="2" s="1"/>
  <c r="EL13" i="2"/>
  <c r="EM13" i="2" s="1"/>
  <c r="EL14" i="2"/>
  <c r="EN14" i="2" s="1"/>
  <c r="EO14" i="2" s="1"/>
  <c r="EL15" i="2"/>
  <c r="EN15" i="2" s="1"/>
  <c r="EO15" i="2" s="1"/>
  <c r="EL16" i="2"/>
  <c r="EN16" i="2" s="1"/>
  <c r="EO16" i="2" s="1"/>
  <c r="EL17" i="2"/>
  <c r="EM17" i="2" s="1"/>
  <c r="EL18" i="2"/>
  <c r="EN18" i="2" s="1"/>
  <c r="EO18" i="2" s="1"/>
  <c r="EL19" i="2"/>
  <c r="EN19" i="2" s="1"/>
  <c r="EO19" i="2" s="1"/>
  <c r="EL20" i="2"/>
  <c r="EM20" i="2" s="1"/>
  <c r="EL21" i="2"/>
  <c r="EN21" i="2" s="1"/>
  <c r="EO21" i="2" s="1"/>
  <c r="EL22" i="2"/>
  <c r="EN22" i="2" s="1"/>
  <c r="EO22" i="2" s="1"/>
  <c r="EL23" i="2"/>
  <c r="EN23" i="2" s="1"/>
  <c r="EO23" i="2" s="1"/>
  <c r="EL24" i="2"/>
  <c r="EN24" i="2" s="1"/>
  <c r="EO24" i="2" s="1"/>
  <c r="EL25" i="2"/>
  <c r="EM25" i="2" s="1"/>
  <c r="EL26" i="2"/>
  <c r="EN26" i="2" s="1"/>
  <c r="EO26" i="2" s="1"/>
  <c r="EL27" i="2"/>
  <c r="EM27" i="2" s="1"/>
  <c r="EL42" i="2"/>
  <c r="EN42" i="2" s="1"/>
  <c r="EO42" i="2" s="1"/>
  <c r="EL29" i="2"/>
  <c r="EN29" i="2" s="1"/>
  <c r="EO29" i="2" s="1"/>
  <c r="EL43" i="2"/>
  <c r="EN43" i="2" s="1"/>
  <c r="EO43" i="2" s="1"/>
  <c r="EL44" i="2"/>
  <c r="EM44" i="2" s="1"/>
  <c r="EL30" i="2"/>
  <c r="EN30" i="2" s="1"/>
  <c r="EO30" i="2" s="1"/>
  <c r="EL36" i="2"/>
  <c r="EN36" i="2" s="1"/>
  <c r="EO36" i="2" s="1"/>
  <c r="EL37" i="2"/>
  <c r="EN37" i="2" s="1"/>
  <c r="EO37" i="2" s="1"/>
  <c r="EL38" i="2"/>
  <c r="EM38" i="2" s="1"/>
  <c r="EL40" i="2"/>
  <c r="EK2" i="2"/>
  <c r="EK3" i="2"/>
  <c r="EK4" i="2"/>
  <c r="EK5" i="2"/>
  <c r="EK6" i="2"/>
  <c r="EK7" i="2"/>
  <c r="EK8" i="2"/>
  <c r="EK9" i="2"/>
  <c r="EK10" i="2"/>
  <c r="EK11" i="2"/>
  <c r="EK41" i="2"/>
  <c r="EK12" i="2"/>
  <c r="EK13" i="2"/>
  <c r="EK14" i="2"/>
  <c r="EK15" i="2"/>
  <c r="EK16" i="2"/>
  <c r="EK17" i="2"/>
  <c r="EK18" i="2"/>
  <c r="EK19" i="2"/>
  <c r="EK20" i="2"/>
  <c r="EK21" i="2"/>
  <c r="EK22" i="2"/>
  <c r="EK23" i="2"/>
  <c r="EK24" i="2"/>
  <c r="EK25" i="2"/>
  <c r="EK26" i="2"/>
  <c r="EK27" i="2"/>
  <c r="EK42" i="2"/>
  <c r="EK29" i="2"/>
  <c r="EK43" i="2"/>
  <c r="EK44" i="2"/>
  <c r="EK30" i="2"/>
  <c r="EK36" i="2"/>
  <c r="EK37" i="2"/>
  <c r="EK38" i="2"/>
  <c r="EK40" i="2"/>
  <c r="FH2" i="2"/>
  <c r="FH3" i="2"/>
  <c r="FH4" i="2"/>
  <c r="FH5" i="2"/>
  <c r="FH6" i="2"/>
  <c r="FH7" i="2"/>
  <c r="FH8" i="2"/>
  <c r="FH9" i="2"/>
  <c r="FH10" i="2"/>
  <c r="FH11" i="2"/>
  <c r="FH41" i="2"/>
  <c r="FH12" i="2"/>
  <c r="FH13" i="2"/>
  <c r="FH14" i="2"/>
  <c r="FH15" i="2"/>
  <c r="FH16" i="2"/>
  <c r="FH17" i="2"/>
  <c r="FH18" i="2"/>
  <c r="FH19" i="2"/>
  <c r="FH20" i="2"/>
  <c r="FH21" i="2"/>
  <c r="FH22" i="2"/>
  <c r="FH23" i="2"/>
  <c r="FH24" i="2"/>
  <c r="FH25" i="2"/>
  <c r="FH26" i="2"/>
  <c r="FH27" i="2"/>
  <c r="FH42" i="2"/>
  <c r="FH29" i="2"/>
  <c r="FH43" i="2"/>
  <c r="FH44" i="2"/>
  <c r="FH30" i="2"/>
  <c r="FH37" i="2"/>
  <c r="FI37" i="2" s="1"/>
  <c r="FH38" i="2"/>
  <c r="FJ38" i="2" s="1"/>
  <c r="FK38" i="2" s="1"/>
  <c r="FL38" i="2" s="1"/>
  <c r="FH40" i="2"/>
  <c r="FG2" i="2"/>
  <c r="FG3" i="2"/>
  <c r="FG4" i="2"/>
  <c r="FG5" i="2"/>
  <c r="FG6" i="2"/>
  <c r="FG7" i="2"/>
  <c r="FG8" i="2"/>
  <c r="FG9" i="2"/>
  <c r="FG10" i="2"/>
  <c r="FG11" i="2"/>
  <c r="FG41" i="2"/>
  <c r="FG12" i="2"/>
  <c r="FG13" i="2"/>
  <c r="FG14" i="2"/>
  <c r="FG15" i="2"/>
  <c r="FG16" i="2"/>
  <c r="FG17" i="2"/>
  <c r="FG18" i="2"/>
  <c r="FG19" i="2"/>
  <c r="FG20" i="2"/>
  <c r="FG21" i="2"/>
  <c r="FG22" i="2"/>
  <c r="FG23" i="2"/>
  <c r="FG24" i="2"/>
  <c r="FG25" i="2"/>
  <c r="FG26" i="2"/>
  <c r="FG27" i="2"/>
  <c r="FG42" i="2"/>
  <c r="FG29" i="2"/>
  <c r="FG43" i="2"/>
  <c r="FG44" i="2"/>
  <c r="FG30" i="2"/>
  <c r="FG37" i="2"/>
  <c r="FG38" i="2"/>
  <c r="FG40" i="2"/>
  <c r="EA2" i="2"/>
  <c r="EC2" i="2" s="1"/>
  <c r="ED2" i="2" s="1"/>
  <c r="EA3" i="2"/>
  <c r="EB3" i="2" s="1"/>
  <c r="EA4" i="2"/>
  <c r="EC4" i="2" s="1"/>
  <c r="ED4" i="2" s="1"/>
  <c r="EA5" i="2"/>
  <c r="EB5" i="2" s="1"/>
  <c r="EA6" i="2"/>
  <c r="EC6" i="2" s="1"/>
  <c r="ED6" i="2" s="1"/>
  <c r="EA7" i="2"/>
  <c r="EB7" i="2" s="1"/>
  <c r="EA8" i="2"/>
  <c r="EB8" i="2" s="1"/>
  <c r="EA9" i="2"/>
  <c r="EC9" i="2" s="1"/>
  <c r="ED9" i="2" s="1"/>
  <c r="EA10" i="2"/>
  <c r="EC10" i="2" s="1"/>
  <c r="ED10" i="2" s="1"/>
  <c r="EA11" i="2"/>
  <c r="EB11" i="2" s="1"/>
  <c r="EA41" i="2"/>
  <c r="EC41" i="2" s="1"/>
  <c r="ED41" i="2" s="1"/>
  <c r="EA12" i="2"/>
  <c r="EB12" i="2" s="1"/>
  <c r="EA13" i="2"/>
  <c r="EC13" i="2" s="1"/>
  <c r="ED13" i="2" s="1"/>
  <c r="EA14" i="2"/>
  <c r="EB14" i="2" s="1"/>
  <c r="EA15" i="2"/>
  <c r="EC15" i="2" s="1"/>
  <c r="ED15" i="2" s="1"/>
  <c r="EA16" i="2"/>
  <c r="EB16" i="2" s="1"/>
  <c r="EA17" i="2"/>
  <c r="EC17" i="2" s="1"/>
  <c r="ED17" i="2" s="1"/>
  <c r="EA18" i="2"/>
  <c r="EB18" i="2" s="1"/>
  <c r="EA19" i="2"/>
  <c r="EB19" i="2" s="1"/>
  <c r="EA20" i="2"/>
  <c r="EC20" i="2" s="1"/>
  <c r="ED20" i="2" s="1"/>
  <c r="EA21" i="2"/>
  <c r="EC21" i="2" s="1"/>
  <c r="ED21" i="2" s="1"/>
  <c r="EA22" i="2"/>
  <c r="EB22" i="2" s="1"/>
  <c r="EA23" i="2"/>
  <c r="EB23" i="2" s="1"/>
  <c r="EA24" i="2"/>
  <c r="EC24" i="2" s="1"/>
  <c r="ED24" i="2" s="1"/>
  <c r="EA25" i="2"/>
  <c r="EC25" i="2" s="1"/>
  <c r="ED25" i="2" s="1"/>
  <c r="EA26" i="2"/>
  <c r="EB26" i="2" s="1"/>
  <c r="EA27" i="2"/>
  <c r="EC27" i="2" s="1"/>
  <c r="ED27" i="2" s="1"/>
  <c r="EA42" i="2"/>
  <c r="EB42" i="2" s="1"/>
  <c r="EA29" i="2"/>
  <c r="EB29" i="2" s="1"/>
  <c r="EA43" i="2"/>
  <c r="EC43" i="2" s="1"/>
  <c r="ED43" i="2" s="1"/>
  <c r="EA44" i="2"/>
  <c r="EC44" i="2" s="1"/>
  <c r="ED44" i="2" s="1"/>
  <c r="EA30" i="2"/>
  <c r="EB30" i="2" s="1"/>
  <c r="EA36" i="2"/>
  <c r="EC36" i="2" s="1"/>
  <c r="ED36" i="2" s="1"/>
  <c r="EA37" i="2"/>
  <c r="EB37" i="2" s="1"/>
  <c r="EA40" i="2"/>
  <c r="DZ2" i="2"/>
  <c r="DZ3" i="2"/>
  <c r="DZ4" i="2"/>
  <c r="DZ5" i="2"/>
  <c r="DZ6" i="2"/>
  <c r="DZ7" i="2"/>
  <c r="DZ8" i="2"/>
  <c r="DZ9" i="2"/>
  <c r="DZ10" i="2"/>
  <c r="DZ11" i="2"/>
  <c r="DZ41" i="2"/>
  <c r="DZ12" i="2"/>
  <c r="DZ13" i="2"/>
  <c r="DZ14" i="2"/>
  <c r="DZ15" i="2"/>
  <c r="DZ16" i="2"/>
  <c r="DZ17" i="2"/>
  <c r="DZ18" i="2"/>
  <c r="DZ19" i="2"/>
  <c r="DZ20" i="2"/>
  <c r="DZ21" i="2"/>
  <c r="DZ22" i="2"/>
  <c r="DZ23" i="2"/>
  <c r="DZ24" i="2"/>
  <c r="DZ25" i="2"/>
  <c r="DZ26" i="2"/>
  <c r="DZ27" i="2"/>
  <c r="DZ42" i="2"/>
  <c r="DZ29" i="2"/>
  <c r="DZ43" i="2"/>
  <c r="DZ44" i="2"/>
  <c r="DZ30" i="2"/>
  <c r="DZ36" i="2"/>
  <c r="DZ37" i="2"/>
  <c r="DZ40" i="2"/>
  <c r="DP2" i="4"/>
  <c r="DR2" i="4" s="1"/>
  <c r="DS2" i="4" s="1"/>
  <c r="DP3" i="4"/>
  <c r="DR3" i="4" s="1"/>
  <c r="DS3" i="4" s="1"/>
  <c r="DP32" i="4"/>
  <c r="DQ32" i="4" s="1"/>
  <c r="DP4" i="4"/>
  <c r="DR4" i="4" s="1"/>
  <c r="DS4" i="4" s="1"/>
  <c r="DP5" i="4"/>
  <c r="DR5" i="4" s="1"/>
  <c r="DS5" i="4" s="1"/>
  <c r="DP6" i="4"/>
  <c r="DR6" i="4" s="1"/>
  <c r="DS6" i="4" s="1"/>
  <c r="DP7" i="4"/>
  <c r="DQ7" i="4" s="1"/>
  <c r="DP8" i="4"/>
  <c r="DR8" i="4" s="1"/>
  <c r="DS8" i="4" s="1"/>
  <c r="DP9" i="4"/>
  <c r="DR9" i="4" s="1"/>
  <c r="DS9" i="4" s="1"/>
  <c r="DP10" i="4"/>
  <c r="DR10" i="4" s="1"/>
  <c r="DS10" i="4" s="1"/>
  <c r="DP33" i="4"/>
  <c r="DQ33" i="4" s="1"/>
  <c r="DP11" i="4"/>
  <c r="DR11" i="4" s="1"/>
  <c r="DS11" i="4" s="1"/>
  <c r="DP12" i="4"/>
  <c r="DR12" i="4" s="1"/>
  <c r="DS12" i="4" s="1"/>
  <c r="DP13" i="4"/>
  <c r="DR13" i="4" s="1"/>
  <c r="DS13" i="4" s="1"/>
  <c r="DP14" i="4"/>
  <c r="DQ14" i="4" s="1"/>
  <c r="DP15" i="4"/>
  <c r="DR15" i="4" s="1"/>
  <c r="DS15" i="4" s="1"/>
  <c r="DP16" i="4"/>
  <c r="DR16" i="4" s="1"/>
  <c r="DS16" i="4" s="1"/>
  <c r="DP17" i="4"/>
  <c r="DR17" i="4" s="1"/>
  <c r="DS17" i="4" s="1"/>
  <c r="DP18" i="4"/>
  <c r="DQ18" i="4" s="1"/>
  <c r="DP19" i="4"/>
  <c r="DR19" i="4" s="1"/>
  <c r="DS19" i="4" s="1"/>
  <c r="DP34" i="4"/>
  <c r="DR34" i="4" s="1"/>
  <c r="DS34" i="4" s="1"/>
  <c r="DP20" i="4"/>
  <c r="DR20" i="4" s="1"/>
  <c r="DS20" i="4" s="1"/>
  <c r="DP21" i="4"/>
  <c r="DQ21" i="4" s="1"/>
  <c r="DP22" i="4"/>
  <c r="DR22" i="4" s="1"/>
  <c r="DS22" i="4" s="1"/>
  <c r="DP23" i="4"/>
  <c r="DR23" i="4" s="1"/>
  <c r="DS23" i="4" s="1"/>
  <c r="DP24" i="4"/>
  <c r="DR24" i="4" s="1"/>
  <c r="DS24" i="4" s="1"/>
  <c r="DP25" i="4"/>
  <c r="DQ25" i="4" s="1"/>
  <c r="DP29" i="4"/>
  <c r="DR29" i="4" s="1"/>
  <c r="DS29" i="4" s="1"/>
  <c r="DT29" i="4" s="1"/>
  <c r="DP35" i="4"/>
  <c r="DO2" i="4"/>
  <c r="DO3" i="4"/>
  <c r="DO32" i="4"/>
  <c r="DO4" i="4"/>
  <c r="DO5" i="4"/>
  <c r="DO6" i="4"/>
  <c r="DO7" i="4"/>
  <c r="DO8" i="4"/>
  <c r="DO9" i="4"/>
  <c r="DO10" i="4"/>
  <c r="DO33" i="4"/>
  <c r="DO11" i="4"/>
  <c r="DO12" i="4"/>
  <c r="DO13" i="4"/>
  <c r="DO14" i="4"/>
  <c r="DO15" i="4"/>
  <c r="DO16" i="4"/>
  <c r="DO17" i="4"/>
  <c r="DO18" i="4"/>
  <c r="DO19" i="4"/>
  <c r="DO34" i="4"/>
  <c r="DO20" i="4"/>
  <c r="DO21" i="4"/>
  <c r="DO22" i="4"/>
  <c r="DO23" i="4"/>
  <c r="DO24" i="4"/>
  <c r="DO25" i="4"/>
  <c r="DO29" i="4"/>
  <c r="DO35" i="4"/>
  <c r="EA2" i="4"/>
  <c r="EC2" i="4" s="1"/>
  <c r="ED2" i="4" s="1"/>
  <c r="EA3" i="4"/>
  <c r="EB3" i="4" s="1"/>
  <c r="EA32" i="4"/>
  <c r="EB32" i="4" s="1"/>
  <c r="EA4" i="4"/>
  <c r="EC4" i="4" s="1"/>
  <c r="ED4" i="4" s="1"/>
  <c r="EA5" i="4"/>
  <c r="EC5" i="4" s="1"/>
  <c r="ED5" i="4" s="1"/>
  <c r="EA6" i="4"/>
  <c r="EC6" i="4" s="1"/>
  <c r="ED6" i="4" s="1"/>
  <c r="EA7" i="4"/>
  <c r="EB7" i="4" s="1"/>
  <c r="EA8" i="4"/>
  <c r="EC8" i="4" s="1"/>
  <c r="ED8" i="4" s="1"/>
  <c r="EA9" i="4"/>
  <c r="EC9" i="4" s="1"/>
  <c r="ED9" i="4" s="1"/>
  <c r="EA10" i="4"/>
  <c r="EB10" i="4" s="1"/>
  <c r="EA33" i="4"/>
  <c r="EB33" i="4" s="1"/>
  <c r="EA11" i="4"/>
  <c r="EC11" i="4" s="1"/>
  <c r="ED11" i="4" s="1"/>
  <c r="EA12" i="4"/>
  <c r="EC12" i="4" s="1"/>
  <c r="ED12" i="4" s="1"/>
  <c r="EA13" i="4"/>
  <c r="EC13" i="4" s="1"/>
  <c r="ED13" i="4" s="1"/>
  <c r="EA14" i="4"/>
  <c r="EB14" i="4" s="1"/>
  <c r="EA15" i="4"/>
  <c r="EC15" i="4" s="1"/>
  <c r="ED15" i="4" s="1"/>
  <c r="EA16" i="4"/>
  <c r="EC16" i="4" s="1"/>
  <c r="ED16" i="4" s="1"/>
  <c r="EA17" i="4"/>
  <c r="EB17" i="4" s="1"/>
  <c r="EA18" i="4"/>
  <c r="EB18" i="4" s="1"/>
  <c r="EA19" i="4"/>
  <c r="EC19" i="4" s="1"/>
  <c r="ED19" i="4" s="1"/>
  <c r="EA34" i="4"/>
  <c r="EC34" i="4" s="1"/>
  <c r="ED34" i="4" s="1"/>
  <c r="EA20" i="4"/>
  <c r="EC20" i="4" s="1"/>
  <c r="ED20" i="4" s="1"/>
  <c r="EA21" i="4"/>
  <c r="EB21" i="4" s="1"/>
  <c r="EA22" i="4"/>
  <c r="EC22" i="4" s="1"/>
  <c r="ED22" i="4" s="1"/>
  <c r="EA23" i="4"/>
  <c r="EC23" i="4" s="1"/>
  <c r="ED23" i="4" s="1"/>
  <c r="EA24" i="4"/>
  <c r="EB24" i="4" s="1"/>
  <c r="EA25" i="4"/>
  <c r="EB25" i="4" s="1"/>
  <c r="EA29" i="4"/>
  <c r="EC29" i="4" s="1"/>
  <c r="ED29" i="4" s="1"/>
  <c r="EE29" i="4" s="1"/>
  <c r="DZ2" i="4"/>
  <c r="DZ3" i="4"/>
  <c r="DZ32" i="4"/>
  <c r="DZ4" i="4"/>
  <c r="DZ5" i="4"/>
  <c r="DZ6" i="4"/>
  <c r="DZ7" i="4"/>
  <c r="DZ8" i="4"/>
  <c r="DZ9" i="4"/>
  <c r="DZ10" i="4"/>
  <c r="DZ33" i="4"/>
  <c r="DZ11" i="4"/>
  <c r="DZ12" i="4"/>
  <c r="DZ13" i="4"/>
  <c r="DZ14" i="4"/>
  <c r="DZ15" i="4"/>
  <c r="DZ16" i="4"/>
  <c r="DZ17" i="4"/>
  <c r="DZ18" i="4"/>
  <c r="DZ19" i="4"/>
  <c r="DZ34" i="4"/>
  <c r="DZ20" i="4"/>
  <c r="DZ21" i="4"/>
  <c r="DZ22" i="4"/>
  <c r="DZ23" i="4"/>
  <c r="DZ24" i="4"/>
  <c r="DZ25" i="4"/>
  <c r="DZ29" i="4"/>
  <c r="DZ35" i="4"/>
  <c r="DO37" i="2"/>
  <c r="DP37" i="2"/>
  <c r="DQ37" i="2" s="1"/>
  <c r="DP2" i="2"/>
  <c r="DR2" i="2" s="1"/>
  <c r="DS2" i="2" s="1"/>
  <c r="DP3" i="2"/>
  <c r="DR3" i="2" s="1"/>
  <c r="DS3" i="2" s="1"/>
  <c r="DP4" i="2"/>
  <c r="DR4" i="2" s="1"/>
  <c r="DS4" i="2" s="1"/>
  <c r="DP5" i="2"/>
  <c r="DQ5" i="2" s="1"/>
  <c r="DP6" i="2"/>
  <c r="DR6" i="2" s="1"/>
  <c r="DS6" i="2" s="1"/>
  <c r="DP7" i="2"/>
  <c r="DR7" i="2" s="1"/>
  <c r="DS7" i="2" s="1"/>
  <c r="DP8" i="2"/>
  <c r="DQ8" i="2" s="1"/>
  <c r="DP9" i="2"/>
  <c r="DR9" i="2" s="1"/>
  <c r="DS9" i="2" s="1"/>
  <c r="DP10" i="2"/>
  <c r="DR10" i="2" s="1"/>
  <c r="DS10" i="2" s="1"/>
  <c r="DP11" i="2"/>
  <c r="DQ11" i="2" s="1"/>
  <c r="DP41" i="2"/>
  <c r="DR41" i="2" s="1"/>
  <c r="DS41" i="2" s="1"/>
  <c r="DP12" i="2"/>
  <c r="DQ12" i="2" s="1"/>
  <c r="DP13" i="2"/>
  <c r="DR13" i="2" s="1"/>
  <c r="DS13" i="2" s="1"/>
  <c r="DP14" i="2"/>
  <c r="DR14" i="2" s="1"/>
  <c r="DS14" i="2" s="1"/>
  <c r="DP15" i="2"/>
  <c r="DR15" i="2" s="1"/>
  <c r="DS15" i="2" s="1"/>
  <c r="DP16" i="2"/>
  <c r="DQ16" i="2" s="1"/>
  <c r="DP17" i="2"/>
  <c r="DR17" i="2" s="1"/>
  <c r="DS17" i="2" s="1"/>
  <c r="DP18" i="2"/>
  <c r="DR18" i="2" s="1"/>
  <c r="DS18" i="2" s="1"/>
  <c r="DP19" i="2"/>
  <c r="DQ19" i="2" s="1"/>
  <c r="DP20" i="2"/>
  <c r="DR20" i="2" s="1"/>
  <c r="DS20" i="2" s="1"/>
  <c r="DP21" i="2"/>
  <c r="DR21" i="2" s="1"/>
  <c r="DS21" i="2" s="1"/>
  <c r="DP22" i="2"/>
  <c r="DQ22" i="2" s="1"/>
  <c r="DP23" i="2"/>
  <c r="DR23" i="2" s="1"/>
  <c r="DS23" i="2" s="1"/>
  <c r="DP24" i="2"/>
  <c r="DR24" i="2" s="1"/>
  <c r="DS24" i="2" s="1"/>
  <c r="DP25" i="2"/>
  <c r="DR25" i="2" s="1"/>
  <c r="DS25" i="2" s="1"/>
  <c r="DP26" i="2"/>
  <c r="DR26" i="2" s="1"/>
  <c r="DS26" i="2" s="1"/>
  <c r="DP27" i="2"/>
  <c r="DR27" i="2" s="1"/>
  <c r="DS27" i="2" s="1"/>
  <c r="DP42" i="2"/>
  <c r="DR42" i="2" s="1"/>
  <c r="DS42" i="2" s="1"/>
  <c r="DP29" i="2"/>
  <c r="DR29" i="2" s="1"/>
  <c r="DS29" i="2" s="1"/>
  <c r="DP43" i="2"/>
  <c r="DR43" i="2" s="1"/>
  <c r="DS43" i="2" s="1"/>
  <c r="DP44" i="2"/>
  <c r="DR44" i="2" s="1"/>
  <c r="DS44" i="2" s="1"/>
  <c r="DP30" i="2"/>
  <c r="DR30" i="2" s="1"/>
  <c r="DS30" i="2" s="1"/>
  <c r="DP40" i="2"/>
  <c r="DO2" i="2"/>
  <c r="DO3" i="2"/>
  <c r="DO4" i="2"/>
  <c r="DO5" i="2"/>
  <c r="DO6" i="2"/>
  <c r="DO7" i="2"/>
  <c r="DO8" i="2"/>
  <c r="DO9" i="2"/>
  <c r="DO10" i="2"/>
  <c r="DO11" i="2"/>
  <c r="DO4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O25" i="2"/>
  <c r="DO26" i="2"/>
  <c r="DO27" i="2"/>
  <c r="DO42" i="2"/>
  <c r="DO29" i="2"/>
  <c r="DO43" i="2"/>
  <c r="DO44" i="2"/>
  <c r="DO30" i="2"/>
  <c r="DO40" i="2"/>
  <c r="CS38" i="2"/>
  <c r="CT38" i="2"/>
  <c r="CU38" i="2" s="1"/>
  <c r="FJ44" i="2" l="1"/>
  <c r="FK44" i="2" s="1"/>
  <c r="FJ43" i="2"/>
  <c r="FK43" i="2" s="1"/>
  <c r="FJ27" i="2"/>
  <c r="FK27" i="2" s="1"/>
  <c r="FJ25" i="2"/>
  <c r="FK25" i="2" s="1"/>
  <c r="FJ24" i="2"/>
  <c r="FK24" i="2" s="1"/>
  <c r="FJ21" i="2"/>
  <c r="FK21" i="2" s="1"/>
  <c r="FJ20" i="2"/>
  <c r="FK20" i="2" s="1"/>
  <c r="FJ17" i="2"/>
  <c r="FK17" i="2" s="1"/>
  <c r="FJ15" i="2"/>
  <c r="FK15" i="2" s="1"/>
  <c r="FJ13" i="2"/>
  <c r="FK13" i="2" s="1"/>
  <c r="FJ41" i="2"/>
  <c r="FK41" i="2" s="1"/>
  <c r="FJ10" i="2"/>
  <c r="FK10" i="2" s="1"/>
  <c r="FJ9" i="2"/>
  <c r="FK9" i="2" s="1"/>
  <c r="FJ6" i="2"/>
  <c r="FK6" i="2" s="1"/>
  <c r="FJ4" i="2"/>
  <c r="FK4" i="2" s="1"/>
  <c r="FJ2" i="2"/>
  <c r="FK2" i="2" s="1"/>
  <c r="FI30" i="2"/>
  <c r="FI29" i="2"/>
  <c r="FI42" i="2"/>
  <c r="FI26" i="2"/>
  <c r="FI23" i="2"/>
  <c r="FI22" i="2"/>
  <c r="FI19" i="2"/>
  <c r="FI18" i="2"/>
  <c r="FI16" i="2"/>
  <c r="FI14" i="2"/>
  <c r="FI12" i="2"/>
  <c r="FI11" i="2"/>
  <c r="FI8" i="2"/>
  <c r="FI7" i="2"/>
  <c r="FI5" i="2"/>
  <c r="FI3" i="2"/>
  <c r="EE22" i="4"/>
  <c r="EE20" i="4"/>
  <c r="EE19" i="4"/>
  <c r="EE15" i="4"/>
  <c r="EE13" i="4"/>
  <c r="EE11" i="4"/>
  <c r="EE8" i="4"/>
  <c r="EE6" i="4"/>
  <c r="EE4" i="4"/>
  <c r="DT24" i="4"/>
  <c r="DT22" i="4"/>
  <c r="DT20" i="4"/>
  <c r="DT19" i="4"/>
  <c r="DT17" i="4"/>
  <c r="DT15" i="4"/>
  <c r="DT13" i="4"/>
  <c r="DT11" i="4"/>
  <c r="DT10" i="4"/>
  <c r="DT8" i="4"/>
  <c r="DT6" i="4"/>
  <c r="DT4" i="4"/>
  <c r="DT3" i="4"/>
  <c r="FA24" i="4"/>
  <c r="FA22" i="4"/>
  <c r="FA20" i="4"/>
  <c r="FA19" i="4"/>
  <c r="FA17" i="4"/>
  <c r="FA15" i="4"/>
  <c r="FA13" i="4"/>
  <c r="FA11" i="4"/>
  <c r="FA4" i="4"/>
  <c r="FA3" i="4"/>
  <c r="EE23" i="4"/>
  <c r="EE34" i="4"/>
  <c r="EE16" i="4"/>
  <c r="EE12" i="4"/>
  <c r="EE9" i="4"/>
  <c r="EE5" i="4"/>
  <c r="EE2" i="4"/>
  <c r="DT23" i="4"/>
  <c r="DT34" i="4"/>
  <c r="DT16" i="4"/>
  <c r="DT12" i="4"/>
  <c r="DT9" i="4"/>
  <c r="DT5" i="4"/>
  <c r="DT2" i="4"/>
  <c r="FA25" i="4"/>
  <c r="FA23" i="4"/>
  <c r="FA21" i="4"/>
  <c r="FA34" i="4"/>
  <c r="FA18" i="4"/>
  <c r="FA16" i="4"/>
  <c r="FA14" i="4"/>
  <c r="FA12" i="4"/>
  <c r="FA9" i="4"/>
  <c r="FA7" i="4"/>
  <c r="FA2" i="4"/>
  <c r="DT30" i="2"/>
  <c r="DT29" i="2"/>
  <c r="DT42" i="2"/>
  <c r="DT26" i="2"/>
  <c r="DT23" i="2"/>
  <c r="DT18" i="2"/>
  <c r="DT14" i="2"/>
  <c r="DT7" i="2"/>
  <c r="DT3" i="2"/>
  <c r="EE36" i="2"/>
  <c r="EE44" i="2"/>
  <c r="EE43" i="2"/>
  <c r="EE27" i="2"/>
  <c r="EE25" i="2"/>
  <c r="EE24" i="2"/>
  <c r="EE21" i="2"/>
  <c r="EE20" i="2"/>
  <c r="EE17" i="2"/>
  <c r="EE15" i="2"/>
  <c r="EE13" i="2"/>
  <c r="EE41" i="2"/>
  <c r="EE10" i="2"/>
  <c r="EE9" i="2"/>
  <c r="EE6" i="2"/>
  <c r="EE4" i="2"/>
  <c r="EE2" i="2"/>
  <c r="FL41" i="2"/>
  <c r="EP36" i="2"/>
  <c r="EP43" i="2"/>
  <c r="EP24" i="2"/>
  <c r="EP21" i="2"/>
  <c r="EP15" i="2"/>
  <c r="EP10" i="2"/>
  <c r="EP4" i="2"/>
  <c r="FA36" i="2"/>
  <c r="FA44" i="2"/>
  <c r="FA43" i="2"/>
  <c r="FA27" i="2"/>
  <c r="FA25" i="2"/>
  <c r="FA24" i="2"/>
  <c r="FA21" i="2"/>
  <c r="FA20" i="2"/>
  <c r="FA17" i="2"/>
  <c r="FA15" i="2"/>
  <c r="FA13" i="2"/>
  <c r="FA41" i="2"/>
  <c r="FA10" i="2"/>
  <c r="FA9" i="2"/>
  <c r="FA6" i="2"/>
  <c r="FA4" i="2"/>
  <c r="FA2" i="2"/>
  <c r="DT44" i="2"/>
  <c r="DT43" i="2"/>
  <c r="DT27" i="2"/>
  <c r="DT25" i="2"/>
  <c r="DT24" i="2"/>
  <c r="DT21" i="2"/>
  <c r="DT20" i="2"/>
  <c r="DT17" i="2"/>
  <c r="DT15" i="2"/>
  <c r="DT13" i="2"/>
  <c r="DT41" i="2"/>
  <c r="DT10" i="2"/>
  <c r="DT9" i="2"/>
  <c r="DT6" i="2"/>
  <c r="DT4" i="2"/>
  <c r="DT2" i="2"/>
  <c r="EP37" i="2"/>
  <c r="EP30" i="2"/>
  <c r="EP29" i="2"/>
  <c r="EP42" i="2"/>
  <c r="EP26" i="2"/>
  <c r="EP23" i="2"/>
  <c r="EP22" i="2"/>
  <c r="EP19" i="2"/>
  <c r="EP18" i="2"/>
  <c r="EP16" i="2"/>
  <c r="EP14" i="2"/>
  <c r="EP12" i="2"/>
  <c r="EP11" i="2"/>
  <c r="EP8" i="2"/>
  <c r="EP7" i="2"/>
  <c r="EP5" i="2"/>
  <c r="EP3" i="2"/>
  <c r="FA37" i="2"/>
  <c r="FA30" i="2"/>
  <c r="FA29" i="2"/>
  <c r="FA42" i="2"/>
  <c r="FA26" i="2"/>
  <c r="FA23" i="2"/>
  <c r="FA22" i="2"/>
  <c r="FA19" i="2"/>
  <c r="FA18" i="2"/>
  <c r="FA16" i="2"/>
  <c r="FA14" i="2"/>
  <c r="FA12" i="2"/>
  <c r="FA11" i="2"/>
  <c r="FA8" i="2"/>
  <c r="FA7" i="2"/>
  <c r="FA5" i="2"/>
  <c r="FA3" i="2"/>
  <c r="EC25" i="4"/>
  <c r="ED25" i="4" s="1"/>
  <c r="EC18" i="4"/>
  <c r="ED18" i="4" s="1"/>
  <c r="EC33" i="4"/>
  <c r="ED33" i="4" s="1"/>
  <c r="EC32" i="4"/>
  <c r="ED32" i="4" s="1"/>
  <c r="DR21" i="4"/>
  <c r="DS21" i="4" s="1"/>
  <c r="DR14" i="4"/>
  <c r="DS14" i="4" s="1"/>
  <c r="DR7" i="4"/>
  <c r="DS7" i="4" s="1"/>
  <c r="EX2" i="4"/>
  <c r="EC21" i="4"/>
  <c r="ED21" i="4" s="1"/>
  <c r="EC14" i="4"/>
  <c r="ED14" i="4" s="1"/>
  <c r="EC7" i="4"/>
  <c r="ED7" i="4" s="1"/>
  <c r="DR25" i="4"/>
  <c r="DS25" i="4" s="1"/>
  <c r="DR18" i="4"/>
  <c r="DS18" i="4" s="1"/>
  <c r="DR33" i="4"/>
  <c r="DS33" i="4" s="1"/>
  <c r="DR32" i="4"/>
  <c r="DS32" i="4" s="1"/>
  <c r="EC24" i="4"/>
  <c r="ED24" i="4" s="1"/>
  <c r="EC17" i="4"/>
  <c r="ED17" i="4" s="1"/>
  <c r="EC10" i="4"/>
  <c r="ED10" i="4" s="1"/>
  <c r="EC3" i="4"/>
  <c r="ED3" i="4" s="1"/>
  <c r="DQ29" i="4"/>
  <c r="DQ24" i="4"/>
  <c r="DQ22" i="4"/>
  <c r="DQ20" i="4"/>
  <c r="DQ19" i="4"/>
  <c r="DQ17" i="4"/>
  <c r="DQ15" i="4"/>
  <c r="DQ13" i="4"/>
  <c r="DQ11" i="4"/>
  <c r="DQ10" i="4"/>
  <c r="DQ8" i="4"/>
  <c r="DQ6" i="4"/>
  <c r="DQ4" i="4"/>
  <c r="DQ3" i="4"/>
  <c r="EX23" i="4"/>
  <c r="EY33" i="4"/>
  <c r="EZ33" i="4" s="1"/>
  <c r="EB29" i="4"/>
  <c r="EB22" i="4"/>
  <c r="EB20" i="4"/>
  <c r="EB19" i="4"/>
  <c r="EB15" i="4"/>
  <c r="EB13" i="4"/>
  <c r="EB11" i="4"/>
  <c r="EB8" i="4"/>
  <c r="EB6" i="4"/>
  <c r="EB4" i="4"/>
  <c r="EB23" i="4"/>
  <c r="EB34" i="4"/>
  <c r="EB16" i="4"/>
  <c r="EB12" i="4"/>
  <c r="EB9" i="4"/>
  <c r="EB5" i="4"/>
  <c r="EB2" i="4"/>
  <c r="DQ23" i="4"/>
  <c r="DQ34" i="4"/>
  <c r="DQ16" i="4"/>
  <c r="DQ12" i="4"/>
  <c r="DQ9" i="4"/>
  <c r="DQ5" i="4"/>
  <c r="DQ2" i="4"/>
  <c r="EX37" i="2"/>
  <c r="EX30" i="2"/>
  <c r="EX29" i="2"/>
  <c r="EX42" i="2"/>
  <c r="EX26" i="2"/>
  <c r="EX23" i="2"/>
  <c r="EX22" i="2"/>
  <c r="EX19" i="2"/>
  <c r="EX18" i="2"/>
  <c r="EX16" i="2"/>
  <c r="EX14" i="2"/>
  <c r="EX12" i="2"/>
  <c r="EX11" i="2"/>
  <c r="EX8" i="2"/>
  <c r="EX7" i="2"/>
  <c r="EX5" i="2"/>
  <c r="EX3" i="2"/>
  <c r="EX38" i="2"/>
  <c r="EX36" i="2"/>
  <c r="EX44" i="2"/>
  <c r="EX43" i="2"/>
  <c r="EX27" i="2"/>
  <c r="EX25" i="2"/>
  <c r="EX24" i="2"/>
  <c r="EX21" i="2"/>
  <c r="EX20" i="2"/>
  <c r="EX17" i="2"/>
  <c r="EX15" i="2"/>
  <c r="EX13" i="2"/>
  <c r="EX41" i="2"/>
  <c r="EX10" i="2"/>
  <c r="EX9" i="2"/>
  <c r="EX6" i="2"/>
  <c r="EX4" i="2"/>
  <c r="EX2" i="2"/>
  <c r="EX24" i="4"/>
  <c r="EX22" i="4"/>
  <c r="EX34" i="4"/>
  <c r="EX19" i="4"/>
  <c r="EX18" i="4"/>
  <c r="EX17" i="4"/>
  <c r="EX16" i="4"/>
  <c r="EX29" i="4"/>
  <c r="EX15" i="4"/>
  <c r="EX14" i="4"/>
  <c r="EX13" i="4"/>
  <c r="EX12" i="4"/>
  <c r="EX11" i="4"/>
  <c r="EX21" i="4"/>
  <c r="EX20" i="4"/>
  <c r="EY10" i="4"/>
  <c r="EZ10" i="4" s="1"/>
  <c r="EX9" i="4"/>
  <c r="EY8" i="4"/>
  <c r="EZ8" i="4" s="1"/>
  <c r="EX7" i="4"/>
  <c r="EY6" i="4"/>
  <c r="EZ6" i="4" s="1"/>
  <c r="EX25" i="4"/>
  <c r="EY5" i="4"/>
  <c r="EZ5" i="4" s="1"/>
  <c r="EX4" i="4"/>
  <c r="EY32" i="4"/>
  <c r="EZ32" i="4" s="1"/>
  <c r="EX3" i="4"/>
  <c r="EM37" i="2"/>
  <c r="EM30" i="2"/>
  <c r="EM29" i="2"/>
  <c r="EM42" i="2"/>
  <c r="EM26" i="2"/>
  <c r="EM23" i="2"/>
  <c r="EM22" i="2"/>
  <c r="EM19" i="2"/>
  <c r="EM18" i="2"/>
  <c r="EM16" i="2"/>
  <c r="EM14" i="2"/>
  <c r="EM12" i="2"/>
  <c r="EM11" i="2"/>
  <c r="EM8" i="2"/>
  <c r="EM7" i="2"/>
  <c r="EM5" i="2"/>
  <c r="EM3" i="2"/>
  <c r="EN38" i="2"/>
  <c r="EO38" i="2" s="1"/>
  <c r="EP38" i="2" s="1"/>
  <c r="EN44" i="2"/>
  <c r="EO44" i="2" s="1"/>
  <c r="EN27" i="2"/>
  <c r="EO27" i="2" s="1"/>
  <c r="EN25" i="2"/>
  <c r="EO25" i="2" s="1"/>
  <c r="EN20" i="2"/>
  <c r="EO20" i="2" s="1"/>
  <c r="EN17" i="2"/>
  <c r="EO17" i="2" s="1"/>
  <c r="EN13" i="2"/>
  <c r="EO13" i="2" s="1"/>
  <c r="EN41" i="2"/>
  <c r="EO41" i="2" s="1"/>
  <c r="EN9" i="2"/>
  <c r="EO9" i="2" s="1"/>
  <c r="EN6" i="2"/>
  <c r="EO6" i="2" s="1"/>
  <c r="EN2" i="2"/>
  <c r="EO2" i="2" s="1"/>
  <c r="EM36" i="2"/>
  <c r="EM43" i="2"/>
  <c r="EM24" i="2"/>
  <c r="EM21" i="2"/>
  <c r="EM15" i="2"/>
  <c r="EM10" i="2"/>
  <c r="EM4" i="2"/>
  <c r="CV38" i="2"/>
  <c r="CW38" i="2" s="1"/>
  <c r="CX38" i="2" s="1"/>
  <c r="FI38" i="2"/>
  <c r="FJ37" i="2"/>
  <c r="FK37" i="2" s="1"/>
  <c r="FJ30" i="2"/>
  <c r="FK30" i="2" s="1"/>
  <c r="FI44" i="2"/>
  <c r="FI43" i="2"/>
  <c r="FJ29" i="2"/>
  <c r="FK29" i="2" s="1"/>
  <c r="FJ42" i="2"/>
  <c r="FK42" i="2" s="1"/>
  <c r="FI27" i="2"/>
  <c r="FJ26" i="2"/>
  <c r="FK26" i="2" s="1"/>
  <c r="FI25" i="2"/>
  <c r="FI24" i="2"/>
  <c r="FJ23" i="2"/>
  <c r="FK23" i="2" s="1"/>
  <c r="FJ22" i="2"/>
  <c r="FK22" i="2" s="1"/>
  <c r="FI21" i="2"/>
  <c r="FI20" i="2"/>
  <c r="FJ19" i="2"/>
  <c r="FK19" i="2" s="1"/>
  <c r="FJ18" i="2"/>
  <c r="FK18" i="2" s="1"/>
  <c r="FI17" i="2"/>
  <c r="FJ16" i="2"/>
  <c r="FK16" i="2" s="1"/>
  <c r="FI15" i="2"/>
  <c r="FJ14" i="2"/>
  <c r="FK14" i="2" s="1"/>
  <c r="FI13" i="2"/>
  <c r="FJ12" i="2"/>
  <c r="FK12" i="2" s="1"/>
  <c r="FI41" i="2"/>
  <c r="FJ11" i="2"/>
  <c r="FK11" i="2" s="1"/>
  <c r="FI10" i="2"/>
  <c r="FI9" i="2"/>
  <c r="FJ8" i="2"/>
  <c r="FK8" i="2" s="1"/>
  <c r="FJ7" i="2"/>
  <c r="FK7" i="2" s="1"/>
  <c r="FI6" i="2"/>
  <c r="FJ5" i="2"/>
  <c r="FK5" i="2" s="1"/>
  <c r="FI4" i="2"/>
  <c r="FJ3" i="2"/>
  <c r="FK3" i="2" s="1"/>
  <c r="FI2" i="2"/>
  <c r="DR37" i="2"/>
  <c r="DS37" i="2" s="1"/>
  <c r="EC37" i="2"/>
  <c r="ED37" i="2" s="1"/>
  <c r="EB36" i="2"/>
  <c r="EC30" i="2"/>
  <c r="ED30" i="2" s="1"/>
  <c r="EB44" i="2"/>
  <c r="EB43" i="2"/>
  <c r="EC29" i="2"/>
  <c r="ED29" i="2" s="1"/>
  <c r="EC42" i="2"/>
  <c r="ED42" i="2" s="1"/>
  <c r="EB27" i="2"/>
  <c r="EC26" i="2"/>
  <c r="ED26" i="2" s="1"/>
  <c r="EB25" i="2"/>
  <c r="EB24" i="2"/>
  <c r="EC23" i="2"/>
  <c r="ED23" i="2" s="1"/>
  <c r="EC22" i="2"/>
  <c r="ED22" i="2" s="1"/>
  <c r="EB21" i="2"/>
  <c r="EB20" i="2"/>
  <c r="EC19" i="2"/>
  <c r="ED19" i="2" s="1"/>
  <c r="EC18" i="2"/>
  <c r="ED18" i="2" s="1"/>
  <c r="EB17" i="2"/>
  <c r="EC16" i="2"/>
  <c r="ED16" i="2" s="1"/>
  <c r="EB15" i="2"/>
  <c r="EC14" i="2"/>
  <c r="ED14" i="2" s="1"/>
  <c r="EB13" i="2"/>
  <c r="EC12" i="2"/>
  <c r="ED12" i="2" s="1"/>
  <c r="EB41" i="2"/>
  <c r="EC11" i="2"/>
  <c r="ED11" i="2" s="1"/>
  <c r="EB10" i="2"/>
  <c r="EB9" i="2"/>
  <c r="EC8" i="2"/>
  <c r="ED8" i="2" s="1"/>
  <c r="EC7" i="2"/>
  <c r="ED7" i="2" s="1"/>
  <c r="EB6" i="2"/>
  <c r="EC5" i="2"/>
  <c r="ED5" i="2" s="1"/>
  <c r="EB4" i="2"/>
  <c r="EC3" i="2"/>
  <c r="ED3" i="2" s="1"/>
  <c r="EB2" i="2"/>
  <c r="DQ44" i="2"/>
  <c r="DQ43" i="2"/>
  <c r="DQ27" i="2"/>
  <c r="DQ25" i="2"/>
  <c r="DQ24" i="2"/>
  <c r="DQ21" i="2"/>
  <c r="DQ20" i="2"/>
  <c r="DQ17" i="2"/>
  <c r="DQ15" i="2"/>
  <c r="DQ13" i="2"/>
  <c r="DQ41" i="2"/>
  <c r="DQ10" i="2"/>
  <c r="DQ9" i="2"/>
  <c r="DQ6" i="2"/>
  <c r="DQ4" i="2"/>
  <c r="DQ2" i="2"/>
  <c r="DR22" i="2"/>
  <c r="DS22" i="2" s="1"/>
  <c r="DR19" i="2"/>
  <c r="DS19" i="2" s="1"/>
  <c r="DR16" i="2"/>
  <c r="DS16" i="2" s="1"/>
  <c r="DR12" i="2"/>
  <c r="DS12" i="2" s="1"/>
  <c r="DR11" i="2"/>
  <c r="DS11" i="2" s="1"/>
  <c r="DR8" i="2"/>
  <c r="DS8" i="2" s="1"/>
  <c r="DR5" i="2"/>
  <c r="DS5" i="2" s="1"/>
  <c r="DQ30" i="2"/>
  <c r="DQ29" i="2"/>
  <c r="DQ42" i="2"/>
  <c r="DQ26" i="2"/>
  <c r="DQ23" i="2"/>
  <c r="DQ18" i="2"/>
  <c r="DQ14" i="2"/>
  <c r="DQ7" i="2"/>
  <c r="DQ3" i="2"/>
  <c r="FL6" i="2" l="1"/>
  <c r="FL2" i="2"/>
  <c r="FL9" i="2"/>
  <c r="FL17" i="2"/>
  <c r="FL27" i="2"/>
  <c r="FL44" i="2"/>
  <c r="FL4" i="2"/>
  <c r="FL10" i="2"/>
  <c r="FL15" i="2"/>
  <c r="FL21" i="2"/>
  <c r="FL24" i="2"/>
  <c r="FL43" i="2"/>
  <c r="FL13" i="2"/>
  <c r="FL20" i="2"/>
  <c r="FL25" i="2"/>
  <c r="EE10" i="4"/>
  <c r="EE24" i="4"/>
  <c r="DT33" i="4"/>
  <c r="DT25" i="4"/>
  <c r="EE14" i="4"/>
  <c r="DT14" i="4"/>
  <c r="EE32" i="4"/>
  <c r="EE18" i="4"/>
  <c r="FA32" i="4"/>
  <c r="FA5" i="4"/>
  <c r="FA6" i="4"/>
  <c r="FA8" i="4"/>
  <c r="FA10" i="4"/>
  <c r="FA33" i="4"/>
  <c r="EE3" i="4"/>
  <c r="EE17" i="4"/>
  <c r="DT32" i="4"/>
  <c r="DT18" i="4"/>
  <c r="EE7" i="4"/>
  <c r="EE21" i="4"/>
  <c r="DT7" i="4"/>
  <c r="DT21" i="4"/>
  <c r="EE33" i="4"/>
  <c r="EE25" i="4"/>
  <c r="DT11" i="2"/>
  <c r="DT22" i="2"/>
  <c r="DT37" i="2"/>
  <c r="FL5" i="2"/>
  <c r="FL8" i="2"/>
  <c r="FL11" i="2"/>
  <c r="FL12" i="2"/>
  <c r="FL14" i="2"/>
  <c r="FL19" i="2"/>
  <c r="FL22" i="2"/>
  <c r="FL30" i="2"/>
  <c r="FL37" i="2"/>
  <c r="EP41" i="2"/>
  <c r="EP27" i="2"/>
  <c r="DT5" i="2"/>
  <c r="DT16" i="2"/>
  <c r="FL3" i="2"/>
  <c r="FL7" i="2"/>
  <c r="FL16" i="2"/>
  <c r="FL18" i="2"/>
  <c r="FL23" i="2"/>
  <c r="FL26" i="2"/>
  <c r="FL42" i="2"/>
  <c r="FL29" i="2"/>
  <c r="EP6" i="2"/>
  <c r="EP17" i="2"/>
  <c r="EP44" i="2"/>
  <c r="DT8" i="2"/>
  <c r="DT12" i="2"/>
  <c r="DT19" i="2"/>
  <c r="EE3" i="2"/>
  <c r="EE5" i="2"/>
  <c r="EE7" i="2"/>
  <c r="EE8" i="2"/>
  <c r="EE11" i="2"/>
  <c r="EE12" i="2"/>
  <c r="EE14" i="2"/>
  <c r="EE16" i="2"/>
  <c r="EE18" i="2"/>
  <c r="EE19" i="2"/>
  <c r="EE22" i="2"/>
  <c r="EE23" i="2"/>
  <c r="EE26" i="2"/>
  <c r="EE42" i="2"/>
  <c r="EE29" i="2"/>
  <c r="EE30" i="2"/>
  <c r="EE37" i="2"/>
  <c r="EP2" i="2"/>
  <c r="EP9" i="2"/>
  <c r="EP13" i="2"/>
  <c r="EP20" i="2"/>
  <c r="EP25" i="2"/>
  <c r="CS37" i="2"/>
  <c r="CT37" i="2"/>
  <c r="CU37" i="2" s="1"/>
  <c r="CT2" i="2"/>
  <c r="CU2" i="2" s="1"/>
  <c r="CT3" i="2"/>
  <c r="CU3" i="2" s="1"/>
  <c r="CT4" i="2"/>
  <c r="CU4" i="2" s="1"/>
  <c r="CT5" i="2"/>
  <c r="CU5" i="2" s="1"/>
  <c r="CT6" i="2"/>
  <c r="CU6" i="2" s="1"/>
  <c r="CT7" i="2"/>
  <c r="CU7" i="2" s="1"/>
  <c r="CT8" i="2"/>
  <c r="CU8" i="2" s="1"/>
  <c r="CT9" i="2"/>
  <c r="CU9" i="2" s="1"/>
  <c r="CT10" i="2"/>
  <c r="CU10" i="2" s="1"/>
  <c r="CT11" i="2"/>
  <c r="CU11" i="2" s="1"/>
  <c r="CT41" i="2"/>
  <c r="CU41" i="2" s="1"/>
  <c r="CT12" i="2"/>
  <c r="CU12" i="2" s="1"/>
  <c r="CT13" i="2"/>
  <c r="CU13" i="2" s="1"/>
  <c r="CT14" i="2"/>
  <c r="CU14" i="2" s="1"/>
  <c r="CT15" i="2"/>
  <c r="CU15" i="2" s="1"/>
  <c r="CT16" i="2"/>
  <c r="CU16" i="2" s="1"/>
  <c r="CT17" i="2"/>
  <c r="CU17" i="2" s="1"/>
  <c r="CT18" i="2"/>
  <c r="CU18" i="2" s="1"/>
  <c r="CT19" i="2"/>
  <c r="CU19" i="2" s="1"/>
  <c r="CT20" i="2"/>
  <c r="CU20" i="2" s="1"/>
  <c r="CT21" i="2"/>
  <c r="CU21" i="2" s="1"/>
  <c r="CT22" i="2"/>
  <c r="CU22" i="2" s="1"/>
  <c r="CT23" i="2"/>
  <c r="CU23" i="2" s="1"/>
  <c r="CT24" i="2"/>
  <c r="CU24" i="2" s="1"/>
  <c r="CT25" i="2"/>
  <c r="CU25" i="2" s="1"/>
  <c r="CT26" i="2"/>
  <c r="CU26" i="2" s="1"/>
  <c r="CT27" i="2"/>
  <c r="CU27" i="2" s="1"/>
  <c r="CT42" i="2"/>
  <c r="CU42" i="2" s="1"/>
  <c r="CT29" i="2"/>
  <c r="CU29" i="2" s="1"/>
  <c r="CT43" i="2"/>
  <c r="CU43" i="2" s="1"/>
  <c r="CT44" i="2"/>
  <c r="CU44" i="2" s="1"/>
  <c r="CT30" i="2"/>
  <c r="CU30" i="2" s="1"/>
  <c r="CS2" i="2"/>
  <c r="CS3" i="2"/>
  <c r="CS4" i="2"/>
  <c r="CS5" i="2"/>
  <c r="CS6" i="2"/>
  <c r="CS7" i="2"/>
  <c r="CS8" i="2"/>
  <c r="CS9" i="2"/>
  <c r="CS10" i="2"/>
  <c r="CS11" i="2"/>
  <c r="CS4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42" i="2"/>
  <c r="CS29" i="2"/>
  <c r="CS43" i="2"/>
  <c r="CS44" i="2"/>
  <c r="CS30" i="2"/>
  <c r="CS40" i="2"/>
  <c r="FH2" i="4"/>
  <c r="FJ2" i="4" s="1"/>
  <c r="FK2" i="4" s="1"/>
  <c r="FH3" i="4"/>
  <c r="FJ3" i="4" s="1"/>
  <c r="FK3" i="4" s="1"/>
  <c r="FH32" i="4"/>
  <c r="FJ32" i="4" s="1"/>
  <c r="FK32" i="4" s="1"/>
  <c r="FH4" i="4"/>
  <c r="FI4" i="4" s="1"/>
  <c r="FH5" i="4"/>
  <c r="FJ5" i="4" s="1"/>
  <c r="FK5" i="4" s="1"/>
  <c r="FH6" i="4"/>
  <c r="FJ6" i="4" s="1"/>
  <c r="FK6" i="4" s="1"/>
  <c r="FH7" i="4"/>
  <c r="FJ7" i="4" s="1"/>
  <c r="FK7" i="4" s="1"/>
  <c r="FH8" i="4"/>
  <c r="FI8" i="4" s="1"/>
  <c r="FH9" i="4"/>
  <c r="FJ9" i="4" s="1"/>
  <c r="FK9" i="4" s="1"/>
  <c r="FH10" i="4"/>
  <c r="FJ10" i="4" s="1"/>
  <c r="FK10" i="4" s="1"/>
  <c r="FH33" i="4"/>
  <c r="FJ33" i="4" s="1"/>
  <c r="FK33" i="4" s="1"/>
  <c r="FH11" i="4"/>
  <c r="FI11" i="4" s="1"/>
  <c r="FH12" i="4"/>
  <c r="FJ12" i="4" s="1"/>
  <c r="FK12" i="4" s="1"/>
  <c r="FH13" i="4"/>
  <c r="FJ13" i="4" s="1"/>
  <c r="FK13" i="4" s="1"/>
  <c r="FH14" i="4"/>
  <c r="FJ14" i="4" s="1"/>
  <c r="FK14" i="4" s="1"/>
  <c r="FH15" i="4"/>
  <c r="FI15" i="4" s="1"/>
  <c r="FH16" i="4"/>
  <c r="FJ16" i="4" s="1"/>
  <c r="FK16" i="4" s="1"/>
  <c r="FH17" i="4"/>
  <c r="FJ17" i="4" s="1"/>
  <c r="FK17" i="4" s="1"/>
  <c r="FH18" i="4"/>
  <c r="FJ18" i="4" s="1"/>
  <c r="FK18" i="4" s="1"/>
  <c r="FH19" i="4"/>
  <c r="FI19" i="4" s="1"/>
  <c r="FH34" i="4"/>
  <c r="FJ34" i="4" s="1"/>
  <c r="FK34" i="4" s="1"/>
  <c r="FH20" i="4"/>
  <c r="FJ20" i="4" s="1"/>
  <c r="FK20" i="4" s="1"/>
  <c r="FH21" i="4"/>
  <c r="FJ21" i="4" s="1"/>
  <c r="FK21" i="4" s="1"/>
  <c r="FH22" i="4"/>
  <c r="FI22" i="4" s="1"/>
  <c r="FH23" i="4"/>
  <c r="FJ23" i="4" s="1"/>
  <c r="FK23" i="4" s="1"/>
  <c r="FH24" i="4"/>
  <c r="FI24" i="4" s="1"/>
  <c r="FH25" i="4"/>
  <c r="FJ25" i="4" s="1"/>
  <c r="FK25" i="4" s="1"/>
  <c r="FH29" i="4"/>
  <c r="FJ29" i="4" s="1"/>
  <c r="FK29" i="4" s="1"/>
  <c r="FL29" i="4" s="1"/>
  <c r="FH35" i="4"/>
  <c r="FG2" i="4"/>
  <c r="FG3" i="4"/>
  <c r="FG32" i="4"/>
  <c r="FG4" i="4"/>
  <c r="FG5" i="4"/>
  <c r="FG6" i="4"/>
  <c r="FG7" i="4"/>
  <c r="FG8" i="4"/>
  <c r="FG9" i="4"/>
  <c r="FG10" i="4"/>
  <c r="FG33" i="4"/>
  <c r="FG11" i="4"/>
  <c r="FG12" i="4"/>
  <c r="FG13" i="4"/>
  <c r="FG14" i="4"/>
  <c r="FG15" i="4"/>
  <c r="FG16" i="4"/>
  <c r="FG17" i="4"/>
  <c r="FG18" i="4"/>
  <c r="FG19" i="4"/>
  <c r="FG34" i="4"/>
  <c r="FG20" i="4"/>
  <c r="FG21" i="4"/>
  <c r="FG22" i="4"/>
  <c r="FG23" i="4"/>
  <c r="FG24" i="4"/>
  <c r="FG25" i="4"/>
  <c r="FG29" i="4"/>
  <c r="FG35" i="4"/>
  <c r="FR29" i="4"/>
  <c r="FS29" i="4"/>
  <c r="FT29" i="4" s="1"/>
  <c r="FS2" i="4"/>
  <c r="FS3" i="4"/>
  <c r="FS32" i="4"/>
  <c r="FS4" i="4"/>
  <c r="FS5" i="4"/>
  <c r="FS6" i="4"/>
  <c r="FS7" i="4"/>
  <c r="FS8" i="4"/>
  <c r="FS9" i="4"/>
  <c r="FS10" i="4"/>
  <c r="FS33" i="4"/>
  <c r="FS11" i="4"/>
  <c r="FS12" i="4"/>
  <c r="FS13" i="4"/>
  <c r="FS14" i="4"/>
  <c r="FS15" i="4"/>
  <c r="FS16" i="4"/>
  <c r="FS17" i="4"/>
  <c r="FS18" i="4"/>
  <c r="FS19" i="4"/>
  <c r="FS34" i="4"/>
  <c r="FS20" i="4"/>
  <c r="FS21" i="4"/>
  <c r="FS22" i="4"/>
  <c r="FS23" i="4"/>
  <c r="FS24" i="4"/>
  <c r="FS25" i="4"/>
  <c r="FR2" i="4"/>
  <c r="FR3" i="4"/>
  <c r="FR32" i="4"/>
  <c r="FR4" i="4"/>
  <c r="FR5" i="4"/>
  <c r="FR6" i="4"/>
  <c r="FR7" i="4"/>
  <c r="FR8" i="4"/>
  <c r="FR9" i="4"/>
  <c r="FR10" i="4"/>
  <c r="FR33" i="4"/>
  <c r="FR11" i="4"/>
  <c r="FR12" i="4"/>
  <c r="FR13" i="4"/>
  <c r="FR14" i="4"/>
  <c r="FR15" i="4"/>
  <c r="FR16" i="4"/>
  <c r="FR17" i="4"/>
  <c r="FR18" i="4"/>
  <c r="FR19" i="4"/>
  <c r="FR34" i="4"/>
  <c r="FR20" i="4"/>
  <c r="FR21" i="4"/>
  <c r="FR22" i="4"/>
  <c r="FR23" i="4"/>
  <c r="FR24" i="4"/>
  <c r="FR25" i="4"/>
  <c r="FR35" i="4"/>
  <c r="FT25" i="4" l="1"/>
  <c r="FU23" i="4"/>
  <c r="FV23" i="4" s="1"/>
  <c r="FT21" i="4"/>
  <c r="FU34" i="4"/>
  <c r="FV34" i="4" s="1"/>
  <c r="FT18" i="4"/>
  <c r="FU16" i="4"/>
  <c r="FV16" i="4" s="1"/>
  <c r="FU14" i="4"/>
  <c r="FV14" i="4" s="1"/>
  <c r="FU12" i="4"/>
  <c r="FV12" i="4" s="1"/>
  <c r="FU33" i="4"/>
  <c r="FV33" i="4" s="1"/>
  <c r="FU9" i="4"/>
  <c r="FV9" i="4" s="1"/>
  <c r="FU7" i="4"/>
  <c r="FV7" i="4" s="1"/>
  <c r="FU5" i="4"/>
  <c r="FV5" i="4" s="1"/>
  <c r="FU32" i="4"/>
  <c r="FV32" i="4" s="1"/>
  <c r="FU2" i="4"/>
  <c r="FV2" i="4" s="1"/>
  <c r="FU24" i="4"/>
  <c r="FV24" i="4" s="1"/>
  <c r="FU22" i="4"/>
  <c r="FV22" i="4" s="1"/>
  <c r="FU20" i="4"/>
  <c r="FV20" i="4" s="1"/>
  <c r="FU19" i="4"/>
  <c r="FV19" i="4" s="1"/>
  <c r="FU17" i="4"/>
  <c r="FV17" i="4" s="1"/>
  <c r="FU15" i="4"/>
  <c r="FV15" i="4" s="1"/>
  <c r="FU13" i="4"/>
  <c r="FV13" i="4" s="1"/>
  <c r="FU11" i="4"/>
  <c r="FV11" i="4" s="1"/>
  <c r="FU10" i="4"/>
  <c r="FV10" i="4" s="1"/>
  <c r="FU8" i="4"/>
  <c r="FV8" i="4" s="1"/>
  <c r="FU6" i="4"/>
  <c r="FV6" i="4" s="1"/>
  <c r="FU4" i="4"/>
  <c r="FV4" i="4" s="1"/>
  <c r="FU3" i="4"/>
  <c r="FV3" i="4" s="1"/>
  <c r="FU29" i="4"/>
  <c r="FV29" i="4" s="1"/>
  <c r="FW29" i="4" s="1"/>
  <c r="FW14" i="4"/>
  <c r="FL20" i="4"/>
  <c r="FL17" i="4"/>
  <c r="FL13" i="4"/>
  <c r="FL10" i="4"/>
  <c r="FL6" i="4"/>
  <c r="FL3" i="4"/>
  <c r="FL25" i="4"/>
  <c r="FL23" i="4"/>
  <c r="FL21" i="4"/>
  <c r="FL34" i="4"/>
  <c r="FL18" i="4"/>
  <c r="FL16" i="4"/>
  <c r="FL14" i="4"/>
  <c r="FL12" i="4"/>
  <c r="FL33" i="4"/>
  <c r="FL9" i="4"/>
  <c r="FL7" i="4"/>
  <c r="FL5" i="4"/>
  <c r="FL32" i="4"/>
  <c r="FL2" i="4"/>
  <c r="CV37" i="2"/>
  <c r="CW37" i="2" s="1"/>
  <c r="CX37" i="2" s="1"/>
  <c r="FT8" i="4"/>
  <c r="FT4" i="4"/>
  <c r="FT22" i="4"/>
  <c r="FT19" i="4"/>
  <c r="FT15" i="4"/>
  <c r="FT11" i="4"/>
  <c r="FT24" i="4"/>
  <c r="FT20" i="4"/>
  <c r="FT17" i="4"/>
  <c r="FT13" i="4"/>
  <c r="FT10" i="4"/>
  <c r="FT6" i="4"/>
  <c r="FT3" i="4"/>
  <c r="FU25" i="4"/>
  <c r="FV25" i="4" s="1"/>
  <c r="FU21" i="4"/>
  <c r="FV21" i="4" s="1"/>
  <c r="FU18" i="4"/>
  <c r="FV18" i="4" s="1"/>
  <c r="FT23" i="4"/>
  <c r="FT34" i="4"/>
  <c r="FT16" i="4"/>
  <c r="FT14" i="4"/>
  <c r="FT12" i="4"/>
  <c r="FT33" i="4"/>
  <c r="FT9" i="4"/>
  <c r="FT7" i="4"/>
  <c r="FT5" i="4"/>
  <c r="FT32" i="4"/>
  <c r="FT2" i="4"/>
  <c r="FI25" i="4"/>
  <c r="FJ24" i="4"/>
  <c r="FK24" i="4" s="1"/>
  <c r="CV26" i="2"/>
  <c r="CW26" i="2" s="1"/>
  <c r="CV14" i="2"/>
  <c r="CW14" i="2" s="1"/>
  <c r="FI29" i="4"/>
  <c r="FI23" i="4"/>
  <c r="FI21" i="4"/>
  <c r="FI34" i="4"/>
  <c r="FI18" i="4"/>
  <c r="FI16" i="4"/>
  <c r="FI14" i="4"/>
  <c r="FI12" i="4"/>
  <c r="FI33" i="4"/>
  <c r="FI9" i="4"/>
  <c r="FI7" i="4"/>
  <c r="FI5" i="4"/>
  <c r="FI32" i="4"/>
  <c r="FI2" i="4"/>
  <c r="FJ22" i="4"/>
  <c r="FK22" i="4" s="1"/>
  <c r="FJ19" i="4"/>
  <c r="FK19" i="4" s="1"/>
  <c r="FJ15" i="4"/>
  <c r="FK15" i="4" s="1"/>
  <c r="FJ11" i="4"/>
  <c r="FK11" i="4" s="1"/>
  <c r="FJ8" i="4"/>
  <c r="FK8" i="4" s="1"/>
  <c r="FJ4" i="4"/>
  <c r="FK4" i="4" s="1"/>
  <c r="FI20" i="4"/>
  <c r="FI17" i="4"/>
  <c r="FI13" i="4"/>
  <c r="FI10" i="4"/>
  <c r="FI6" i="4"/>
  <c r="FI3" i="4"/>
  <c r="CV29" i="2"/>
  <c r="CW29" i="2" s="1"/>
  <c r="CV7" i="2"/>
  <c r="CW7" i="2" s="1"/>
  <c r="CV30" i="2"/>
  <c r="CW30" i="2" s="1"/>
  <c r="CV42" i="2"/>
  <c r="CW42" i="2" s="1"/>
  <c r="CV23" i="2"/>
  <c r="CW23" i="2" s="1"/>
  <c r="CV18" i="2"/>
  <c r="CW18" i="2" s="1"/>
  <c r="CV3" i="2"/>
  <c r="CW3" i="2" s="1"/>
  <c r="CV22" i="2"/>
  <c r="CW22" i="2" s="1"/>
  <c r="CV19" i="2"/>
  <c r="CW19" i="2" s="1"/>
  <c r="CV16" i="2"/>
  <c r="CW16" i="2" s="1"/>
  <c r="CV8" i="2"/>
  <c r="CW8" i="2" s="1"/>
  <c r="CV5" i="2"/>
  <c r="CW5" i="2" s="1"/>
  <c r="CV12" i="2"/>
  <c r="CW12" i="2" s="1"/>
  <c r="CV11" i="2"/>
  <c r="CW11" i="2" s="1"/>
  <c r="CV44" i="2"/>
  <c r="CW44" i="2" s="1"/>
  <c r="CV43" i="2"/>
  <c r="CW43" i="2" s="1"/>
  <c r="CV27" i="2"/>
  <c r="CW27" i="2" s="1"/>
  <c r="CV25" i="2"/>
  <c r="CW25" i="2" s="1"/>
  <c r="CV24" i="2"/>
  <c r="CW24" i="2" s="1"/>
  <c r="CV21" i="2"/>
  <c r="CW21" i="2" s="1"/>
  <c r="CV20" i="2"/>
  <c r="CW20" i="2" s="1"/>
  <c r="CV17" i="2"/>
  <c r="CW17" i="2" s="1"/>
  <c r="CV15" i="2"/>
  <c r="CW15" i="2" s="1"/>
  <c r="CV13" i="2"/>
  <c r="CW13" i="2" s="1"/>
  <c r="CV41" i="2"/>
  <c r="CW41" i="2" s="1"/>
  <c r="CV10" i="2"/>
  <c r="CW10" i="2" s="1"/>
  <c r="CV9" i="2"/>
  <c r="CW9" i="2" s="1"/>
  <c r="CV6" i="2"/>
  <c r="CW6" i="2" s="1"/>
  <c r="CV4" i="2"/>
  <c r="CW4" i="2" s="1"/>
  <c r="CV2" i="2"/>
  <c r="CW2" i="2" s="1"/>
  <c r="DD37" i="2"/>
  <c r="DE37" i="2"/>
  <c r="DF37" i="2" s="1"/>
  <c r="DE2" i="2"/>
  <c r="DE3" i="2"/>
  <c r="DE4" i="2"/>
  <c r="DE5" i="2"/>
  <c r="DE6" i="2"/>
  <c r="DE7" i="2"/>
  <c r="DE8" i="2"/>
  <c r="DE9" i="2"/>
  <c r="DE10" i="2"/>
  <c r="DE11" i="2"/>
  <c r="DE4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42" i="2"/>
  <c r="DE29" i="2"/>
  <c r="DE43" i="2"/>
  <c r="DE44" i="2"/>
  <c r="DE30" i="2"/>
  <c r="DE40" i="2"/>
  <c r="DD2" i="2"/>
  <c r="DD3" i="2"/>
  <c r="DD4" i="2"/>
  <c r="DD5" i="2"/>
  <c r="DD6" i="2"/>
  <c r="DD7" i="2"/>
  <c r="DD8" i="2"/>
  <c r="DD9" i="2"/>
  <c r="DD10" i="2"/>
  <c r="DD11" i="2"/>
  <c r="DD4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42" i="2"/>
  <c r="DD29" i="2"/>
  <c r="DD43" i="2"/>
  <c r="DD44" i="2"/>
  <c r="DD30" i="2"/>
  <c r="DD40" i="2"/>
  <c r="EK29" i="4"/>
  <c r="EL29" i="4"/>
  <c r="EM29" i="4" s="1"/>
  <c r="EL2" i="4"/>
  <c r="EN2" i="4" s="1"/>
  <c r="EO2" i="4" s="1"/>
  <c r="EL3" i="4"/>
  <c r="EN3" i="4" s="1"/>
  <c r="EO3" i="4" s="1"/>
  <c r="EL32" i="4"/>
  <c r="EN32" i="4" s="1"/>
  <c r="EO32" i="4" s="1"/>
  <c r="EL4" i="4"/>
  <c r="EM4" i="4" s="1"/>
  <c r="EL5" i="4"/>
  <c r="EN5" i="4" s="1"/>
  <c r="EO5" i="4" s="1"/>
  <c r="EL6" i="4"/>
  <c r="EN6" i="4" s="1"/>
  <c r="EO6" i="4" s="1"/>
  <c r="EL7" i="4"/>
  <c r="EN7" i="4" s="1"/>
  <c r="EO7" i="4" s="1"/>
  <c r="EL8" i="4"/>
  <c r="EM8" i="4" s="1"/>
  <c r="EL9" i="4"/>
  <c r="EN9" i="4" s="1"/>
  <c r="EO9" i="4" s="1"/>
  <c r="EL10" i="4"/>
  <c r="EN10" i="4" s="1"/>
  <c r="EO10" i="4" s="1"/>
  <c r="EL33" i="4"/>
  <c r="EN33" i="4" s="1"/>
  <c r="EO33" i="4" s="1"/>
  <c r="EL11" i="4"/>
  <c r="EM11" i="4" s="1"/>
  <c r="EL12" i="4"/>
  <c r="EN12" i="4" s="1"/>
  <c r="EO12" i="4" s="1"/>
  <c r="EL13" i="4"/>
  <c r="EN13" i="4" s="1"/>
  <c r="EO13" i="4" s="1"/>
  <c r="EL14" i="4"/>
  <c r="EN14" i="4" s="1"/>
  <c r="EO14" i="4" s="1"/>
  <c r="EL15" i="4"/>
  <c r="EM15" i="4" s="1"/>
  <c r="EL16" i="4"/>
  <c r="EN16" i="4" s="1"/>
  <c r="EO16" i="4" s="1"/>
  <c r="EL17" i="4"/>
  <c r="EN17" i="4" s="1"/>
  <c r="EO17" i="4" s="1"/>
  <c r="EL18" i="4"/>
  <c r="EN18" i="4" s="1"/>
  <c r="EO18" i="4" s="1"/>
  <c r="EL19" i="4"/>
  <c r="EM19" i="4" s="1"/>
  <c r="EL34" i="4"/>
  <c r="EN34" i="4" s="1"/>
  <c r="EO34" i="4" s="1"/>
  <c r="EL20" i="4"/>
  <c r="EN20" i="4" s="1"/>
  <c r="EO20" i="4" s="1"/>
  <c r="EL21" i="4"/>
  <c r="EN21" i="4" s="1"/>
  <c r="EO21" i="4" s="1"/>
  <c r="EL22" i="4"/>
  <c r="EM22" i="4" s="1"/>
  <c r="EL23" i="4"/>
  <c r="EN23" i="4" s="1"/>
  <c r="EO23" i="4" s="1"/>
  <c r="EL24" i="4"/>
  <c r="EN24" i="4" s="1"/>
  <c r="EO24" i="4" s="1"/>
  <c r="EL25" i="4"/>
  <c r="EN25" i="4" s="1"/>
  <c r="EO25" i="4" s="1"/>
  <c r="EL35" i="4"/>
  <c r="EK2" i="4"/>
  <c r="EK3" i="4"/>
  <c r="EK32" i="4"/>
  <c r="EK4" i="4"/>
  <c r="EK5" i="4"/>
  <c r="EK6" i="4"/>
  <c r="EK7" i="4"/>
  <c r="EK8" i="4"/>
  <c r="EK9" i="4"/>
  <c r="EK10" i="4"/>
  <c r="EK33" i="4"/>
  <c r="EK11" i="4"/>
  <c r="EK12" i="4"/>
  <c r="EK13" i="4"/>
  <c r="EK14" i="4"/>
  <c r="EK15" i="4"/>
  <c r="EK16" i="4"/>
  <c r="EK17" i="4"/>
  <c r="EK18" i="4"/>
  <c r="EK19" i="4"/>
  <c r="EK34" i="4"/>
  <c r="EK20" i="4"/>
  <c r="EK21" i="4"/>
  <c r="EK22" i="4"/>
  <c r="EK23" i="4"/>
  <c r="EK24" i="4"/>
  <c r="EK25" i="4"/>
  <c r="EK35" i="4"/>
  <c r="FW17" i="4" l="1"/>
  <c r="FW7" i="4"/>
  <c r="FW3" i="4"/>
  <c r="FW24" i="4"/>
  <c r="FW33" i="4"/>
  <c r="FW10" i="4"/>
  <c r="FW6" i="4"/>
  <c r="FW13" i="4"/>
  <c r="FW20" i="4"/>
  <c r="FW32" i="4"/>
  <c r="FW4" i="4"/>
  <c r="FW8" i="4"/>
  <c r="FW11" i="4"/>
  <c r="FW15" i="4"/>
  <c r="FW19" i="4"/>
  <c r="FW22" i="4"/>
  <c r="FW2" i="4"/>
  <c r="FW5" i="4"/>
  <c r="FW9" i="4"/>
  <c r="FW12" i="4"/>
  <c r="FW16" i="4"/>
  <c r="FW34" i="4"/>
  <c r="FW23" i="4"/>
  <c r="DG30" i="2"/>
  <c r="DH30" i="2" s="1"/>
  <c r="DG29" i="2"/>
  <c r="DH29" i="2" s="1"/>
  <c r="DG42" i="2"/>
  <c r="DH42" i="2" s="1"/>
  <c r="DG26" i="2"/>
  <c r="DH26" i="2" s="1"/>
  <c r="DG23" i="2"/>
  <c r="DH23" i="2" s="1"/>
  <c r="DF22" i="2"/>
  <c r="DF19" i="2"/>
  <c r="DG18" i="2"/>
  <c r="DH18" i="2" s="1"/>
  <c r="DF16" i="2"/>
  <c r="DG14" i="2"/>
  <c r="DH14" i="2" s="1"/>
  <c r="DF12" i="2"/>
  <c r="DF11" i="2"/>
  <c r="DG44" i="2"/>
  <c r="DH44" i="2" s="1"/>
  <c r="DG43" i="2"/>
  <c r="DH43" i="2" s="1"/>
  <c r="DG27" i="2"/>
  <c r="DH27" i="2" s="1"/>
  <c r="DG25" i="2"/>
  <c r="DH25" i="2" s="1"/>
  <c r="DG24" i="2"/>
  <c r="DH24" i="2" s="1"/>
  <c r="DG21" i="2"/>
  <c r="DH21" i="2" s="1"/>
  <c r="DG20" i="2"/>
  <c r="DH20" i="2" s="1"/>
  <c r="DG17" i="2"/>
  <c r="DH17" i="2" s="1"/>
  <c r="DG15" i="2"/>
  <c r="DH15" i="2" s="1"/>
  <c r="DG13" i="2"/>
  <c r="DH13" i="2" s="1"/>
  <c r="DG41" i="2"/>
  <c r="DH41" i="2" s="1"/>
  <c r="DG10" i="2"/>
  <c r="DH10" i="2" s="1"/>
  <c r="DG9" i="2"/>
  <c r="DH9" i="2" s="1"/>
  <c r="DG6" i="2"/>
  <c r="DH6" i="2" s="1"/>
  <c r="DG4" i="2"/>
  <c r="DH4" i="2" s="1"/>
  <c r="DG2" i="2"/>
  <c r="DH2" i="2" s="1"/>
  <c r="DF8" i="2"/>
  <c r="DG7" i="2"/>
  <c r="DH7" i="2" s="1"/>
  <c r="DF5" i="2"/>
  <c r="DG3" i="2"/>
  <c r="DH3" i="2" s="1"/>
  <c r="EP25" i="4"/>
  <c r="EP23" i="4"/>
  <c r="EP21" i="4"/>
  <c r="EP34" i="4"/>
  <c r="EP18" i="4"/>
  <c r="EP16" i="4"/>
  <c r="EP14" i="4"/>
  <c r="EP12" i="4"/>
  <c r="EP33" i="4"/>
  <c r="EP9" i="4"/>
  <c r="EP7" i="4"/>
  <c r="EP5" i="4"/>
  <c r="EP32" i="4"/>
  <c r="EP2" i="4"/>
  <c r="FL4" i="4"/>
  <c r="FL11" i="4"/>
  <c r="FL19" i="4"/>
  <c r="FL24" i="4"/>
  <c r="FW21" i="4"/>
  <c r="EP24" i="4"/>
  <c r="EP20" i="4"/>
  <c r="EP17" i="4"/>
  <c r="EP13" i="4"/>
  <c r="EP10" i="4"/>
  <c r="EP6" i="4"/>
  <c r="EP3" i="4"/>
  <c r="FL8" i="4"/>
  <c r="FL15" i="4"/>
  <c r="FL22" i="4"/>
  <c r="FW18" i="4"/>
  <c r="FW25" i="4"/>
  <c r="CX4" i="2"/>
  <c r="CX10" i="2"/>
  <c r="CX15" i="2"/>
  <c r="CX21" i="2"/>
  <c r="CX24" i="2"/>
  <c r="CX43" i="2"/>
  <c r="CX12" i="2"/>
  <c r="CX8" i="2"/>
  <c r="CX16" i="2"/>
  <c r="CX22" i="2"/>
  <c r="CX23" i="2"/>
  <c r="CX30" i="2"/>
  <c r="CX14" i="2"/>
  <c r="DI42" i="2"/>
  <c r="DI18" i="2"/>
  <c r="CX2" i="2"/>
  <c r="CX6" i="2"/>
  <c r="CX9" i="2"/>
  <c r="CX41" i="2"/>
  <c r="CX13" i="2"/>
  <c r="CX17" i="2"/>
  <c r="CX20" i="2"/>
  <c r="CX25" i="2"/>
  <c r="CX27" i="2"/>
  <c r="CX44" i="2"/>
  <c r="CX11" i="2"/>
  <c r="CX5" i="2"/>
  <c r="CX19" i="2"/>
  <c r="CX3" i="2"/>
  <c r="CX18" i="2"/>
  <c r="CX42" i="2"/>
  <c r="CX7" i="2"/>
  <c r="CX29" i="2"/>
  <c r="CX26" i="2"/>
  <c r="EN29" i="4"/>
  <c r="EO29" i="4" s="1"/>
  <c r="EP29" i="4" s="1"/>
  <c r="EM25" i="4"/>
  <c r="EM23" i="4"/>
  <c r="EM21" i="4"/>
  <c r="EM34" i="4"/>
  <c r="EM18" i="4"/>
  <c r="EM16" i="4"/>
  <c r="EM14" i="4"/>
  <c r="EM12" i="4"/>
  <c r="EM33" i="4"/>
  <c r="EM9" i="4"/>
  <c r="EM7" i="4"/>
  <c r="EM5" i="4"/>
  <c r="EM32" i="4"/>
  <c r="EM2" i="4"/>
  <c r="EN22" i="4"/>
  <c r="EO22" i="4" s="1"/>
  <c r="EN19" i="4"/>
  <c r="EO19" i="4" s="1"/>
  <c r="EN15" i="4"/>
  <c r="EO15" i="4" s="1"/>
  <c r="EN11" i="4"/>
  <c r="EO11" i="4" s="1"/>
  <c r="EN8" i="4"/>
  <c r="EO8" i="4" s="1"/>
  <c r="EN4" i="4"/>
  <c r="EO4" i="4" s="1"/>
  <c r="EM24" i="4"/>
  <c r="EM20" i="4"/>
  <c r="EM17" i="4"/>
  <c r="EM13" i="4"/>
  <c r="EM10" i="4"/>
  <c r="EM6" i="4"/>
  <c r="EM3" i="4"/>
  <c r="DG37" i="2"/>
  <c r="DH37" i="2" s="1"/>
  <c r="DF44" i="2"/>
  <c r="DF43" i="2"/>
  <c r="DF27" i="2"/>
  <c r="DF25" i="2"/>
  <c r="DF24" i="2"/>
  <c r="DF21" i="2"/>
  <c r="DF20" i="2"/>
  <c r="DF17" i="2"/>
  <c r="DF15" i="2"/>
  <c r="DF13" i="2"/>
  <c r="DF41" i="2"/>
  <c r="DF10" i="2"/>
  <c r="DF9" i="2"/>
  <c r="DF6" i="2"/>
  <c r="DF4" i="2"/>
  <c r="DF2" i="2"/>
  <c r="DG22" i="2"/>
  <c r="DH22" i="2" s="1"/>
  <c r="DG19" i="2"/>
  <c r="DH19" i="2" s="1"/>
  <c r="DG16" i="2"/>
  <c r="DH16" i="2" s="1"/>
  <c r="DG12" i="2"/>
  <c r="DH12" i="2" s="1"/>
  <c r="DG11" i="2"/>
  <c r="DH11" i="2" s="1"/>
  <c r="DG8" i="2"/>
  <c r="DH8" i="2" s="1"/>
  <c r="DG5" i="2"/>
  <c r="DH5" i="2" s="1"/>
  <c r="DF30" i="2"/>
  <c r="DF29" i="2"/>
  <c r="DF42" i="2"/>
  <c r="DF26" i="2"/>
  <c r="DF23" i="2"/>
  <c r="DF18" i="2"/>
  <c r="DF14" i="2"/>
  <c r="DF7" i="2"/>
  <c r="DF3" i="2"/>
  <c r="FP4" i="2" l="1"/>
  <c r="FQ4" i="2" s="1"/>
  <c r="DI23" i="2"/>
  <c r="DI30" i="2"/>
  <c r="FP14" i="2"/>
  <c r="FQ14" i="2" s="1"/>
  <c r="FP26" i="2"/>
  <c r="FQ26" i="2" s="1"/>
  <c r="FP44" i="2"/>
  <c r="FR44" i="2" s="1"/>
  <c r="FP41" i="2"/>
  <c r="FP8" i="2"/>
  <c r="FQ8" i="2" s="1"/>
  <c r="FP19" i="2"/>
  <c r="FQ19" i="2" s="1"/>
  <c r="FP5" i="2"/>
  <c r="FQ5" i="2" s="1"/>
  <c r="FP11" i="2"/>
  <c r="FR11" i="2" s="1"/>
  <c r="FP16" i="2"/>
  <c r="FQ16" i="2" s="1"/>
  <c r="FP22" i="2"/>
  <c r="FR22" i="2" s="1"/>
  <c r="FP3" i="2"/>
  <c r="FQ3" i="2" s="1"/>
  <c r="FP7" i="2"/>
  <c r="FR7" i="2" s="1"/>
  <c r="FP24" i="2"/>
  <c r="FQ24" i="2" s="1"/>
  <c r="FP12" i="2"/>
  <c r="FR12" i="2" s="1"/>
  <c r="FP2" i="2"/>
  <c r="FQ2" i="2" s="1"/>
  <c r="FP9" i="2"/>
  <c r="FQ9" i="2" s="1"/>
  <c r="FP13" i="2"/>
  <c r="FQ13" i="2" s="1"/>
  <c r="FP20" i="2"/>
  <c r="FQ20" i="2" s="1"/>
  <c r="FP25" i="2"/>
  <c r="FQ25" i="2" s="1"/>
  <c r="FP23" i="2"/>
  <c r="FQ23" i="2" s="1"/>
  <c r="FP42" i="2"/>
  <c r="FQ42" i="2" s="1"/>
  <c r="FP29" i="2"/>
  <c r="FR29" i="2" s="1"/>
  <c r="DI24" i="2"/>
  <c r="DI7" i="2"/>
  <c r="DI4" i="2"/>
  <c r="DI10" i="2"/>
  <c r="DI15" i="2"/>
  <c r="DI21" i="2"/>
  <c r="DI43" i="2"/>
  <c r="FP15" i="2"/>
  <c r="FR15" i="2" s="1"/>
  <c r="DI3" i="2"/>
  <c r="DI14" i="2"/>
  <c r="DI26" i="2"/>
  <c r="DI29" i="2"/>
  <c r="DI2" i="2"/>
  <c r="DI6" i="2"/>
  <c r="DI9" i="2"/>
  <c r="DI41" i="2"/>
  <c r="DI13" i="2"/>
  <c r="DI17" i="2"/>
  <c r="DI20" i="2"/>
  <c r="DI25" i="2"/>
  <c r="DI27" i="2"/>
  <c r="DI44" i="2"/>
  <c r="FP18" i="2"/>
  <c r="FQ18" i="2" s="1"/>
  <c r="FP27" i="2"/>
  <c r="FQ27" i="2" s="1"/>
  <c r="FP17" i="2"/>
  <c r="FQ17" i="2" s="1"/>
  <c r="FP6" i="2"/>
  <c r="FR6" i="2" s="1"/>
  <c r="FP30" i="2"/>
  <c r="FQ30" i="2" s="1"/>
  <c r="FP43" i="2"/>
  <c r="FR43" i="2" s="1"/>
  <c r="FP21" i="2"/>
  <c r="FR21" i="2" s="1"/>
  <c r="FP10" i="2"/>
  <c r="FR10" i="2" s="1"/>
  <c r="FR24" i="2"/>
  <c r="FR42" i="2"/>
  <c r="FR41" i="2"/>
  <c r="FQ41" i="2"/>
  <c r="EP8" i="4"/>
  <c r="EP15" i="4"/>
  <c r="EP22" i="4"/>
  <c r="EP4" i="4"/>
  <c r="EP11" i="4"/>
  <c r="EP19" i="4"/>
  <c r="DI12" i="2"/>
  <c r="DI37" i="2"/>
  <c r="DI8" i="2"/>
  <c r="DI19" i="2"/>
  <c r="DI5" i="2"/>
  <c r="DI11" i="2"/>
  <c r="DI16" i="2"/>
  <c r="DI22" i="2"/>
  <c r="FR14" i="2" l="1"/>
  <c r="FR25" i="2"/>
  <c r="FR16" i="2"/>
  <c r="FR2" i="2"/>
  <c r="FR4" i="2"/>
  <c r="FR13" i="2"/>
  <c r="FR8" i="2"/>
  <c r="FQ43" i="2"/>
  <c r="FR3" i="2"/>
  <c r="FQ44" i="2"/>
  <c r="FR5" i="2"/>
  <c r="FQ7" i="2"/>
  <c r="FR9" i="2"/>
  <c r="FQ22" i="2"/>
  <c r="FQ15" i="2"/>
  <c r="FQ6" i="2"/>
  <c r="FR26" i="2"/>
  <c r="FQ29" i="2"/>
  <c r="FR23" i="2"/>
  <c r="FQ12" i="2"/>
  <c r="FQ11" i="2"/>
  <c r="FR27" i="2"/>
  <c r="FQ10" i="2"/>
  <c r="FR20" i="2"/>
  <c r="FR19" i="2"/>
  <c r="FR18" i="2"/>
  <c r="FQ21" i="2"/>
  <c r="FR17" i="2"/>
  <c r="FR30" i="2"/>
  <c r="DD25" i="4"/>
  <c r="DE25" i="4"/>
  <c r="CS25" i="4"/>
  <c r="CT25" i="4"/>
  <c r="CU25" i="4" s="1"/>
  <c r="CL25" i="4"/>
  <c r="CH25" i="4"/>
  <c r="BZ25" i="4"/>
  <c r="CA25" i="4"/>
  <c r="CB25" i="4" s="1"/>
  <c r="BO25" i="4"/>
  <c r="BP25" i="4"/>
  <c r="BQ25" i="4" s="1"/>
  <c r="BD25" i="4"/>
  <c r="BE25" i="4"/>
  <c r="BF25" i="4" s="1"/>
  <c r="AS25" i="4"/>
  <c r="AT25" i="4"/>
  <c r="AU25" i="4" s="1"/>
  <c r="AH25" i="4"/>
  <c r="AI25" i="4"/>
  <c r="AJ25" i="4" s="1"/>
  <c r="W25" i="4"/>
  <c r="X25" i="4"/>
  <c r="Y25" i="4" s="1"/>
  <c r="P25" i="4"/>
  <c r="Q25" i="4"/>
  <c r="R25" i="4" s="1"/>
  <c r="K25" i="4"/>
  <c r="L25" i="4"/>
  <c r="M25" i="4" s="1"/>
  <c r="GD25" i="4" l="1"/>
  <c r="JZ25" i="4" s="1"/>
  <c r="DF25" i="4"/>
  <c r="GH25" i="4"/>
  <c r="KG25" i="4" s="1"/>
  <c r="S25" i="4"/>
  <c r="N25" i="4"/>
  <c r="DG25" i="4"/>
  <c r="DH25" i="4" s="1"/>
  <c r="BG25" i="4"/>
  <c r="BH25" i="4" s="1"/>
  <c r="AK25" i="4"/>
  <c r="AL25" i="4" s="1"/>
  <c r="CC25" i="4"/>
  <c r="CD25" i="4" s="1"/>
  <c r="Z25" i="4"/>
  <c r="AA25" i="4" s="1"/>
  <c r="AV25" i="4"/>
  <c r="AW25" i="4" s="1"/>
  <c r="BR25" i="4"/>
  <c r="BS25" i="4" s="1"/>
  <c r="CV25" i="4"/>
  <c r="CW25" i="4" s="1"/>
  <c r="CM25" i="4" l="1"/>
  <c r="CI25" i="4"/>
  <c r="GI25" i="4"/>
  <c r="GA25" i="4"/>
  <c r="BT25" i="4"/>
  <c r="CX25" i="4"/>
  <c r="AX25" i="4"/>
  <c r="CE25" i="4"/>
  <c r="BI25" i="4"/>
  <c r="AB25" i="4"/>
  <c r="AM25" i="4"/>
  <c r="DI25" i="4"/>
  <c r="DE2" i="4"/>
  <c r="DE3" i="4"/>
  <c r="DE32" i="4"/>
  <c r="DE4" i="4"/>
  <c r="DE5" i="4"/>
  <c r="DE6" i="4"/>
  <c r="DE7" i="4"/>
  <c r="DE8" i="4"/>
  <c r="DE9" i="4"/>
  <c r="DE10" i="4"/>
  <c r="DE33" i="4"/>
  <c r="DE11" i="4"/>
  <c r="DE12" i="4"/>
  <c r="DE13" i="4"/>
  <c r="DE14" i="4"/>
  <c r="DE15" i="4"/>
  <c r="DE16" i="4"/>
  <c r="DE17" i="4"/>
  <c r="DE18" i="4"/>
  <c r="DE19" i="4"/>
  <c r="DE34" i="4"/>
  <c r="DE20" i="4"/>
  <c r="DE21" i="4"/>
  <c r="DE22" i="4"/>
  <c r="DE23" i="4"/>
  <c r="DE24" i="4"/>
  <c r="DD2" i="4"/>
  <c r="DD3" i="4"/>
  <c r="DD32" i="4"/>
  <c r="DD4" i="4"/>
  <c r="DD5" i="4"/>
  <c r="DD6" i="4"/>
  <c r="DD7" i="4"/>
  <c r="DD8" i="4"/>
  <c r="DD9" i="4"/>
  <c r="DD10" i="4"/>
  <c r="DD33" i="4"/>
  <c r="DD11" i="4"/>
  <c r="DD12" i="4"/>
  <c r="DD13" i="4"/>
  <c r="DD14" i="4"/>
  <c r="DD15" i="4"/>
  <c r="DD16" i="4"/>
  <c r="DD17" i="4"/>
  <c r="DD18" i="4"/>
  <c r="DD19" i="4"/>
  <c r="DD34" i="4"/>
  <c r="DD20" i="4"/>
  <c r="DD21" i="4"/>
  <c r="DD22" i="4"/>
  <c r="DD23" i="4"/>
  <c r="DD24" i="4"/>
  <c r="DD35" i="4"/>
  <c r="CS29" i="4"/>
  <c r="CT29" i="4"/>
  <c r="CU29" i="4" s="1"/>
  <c r="CT2" i="4"/>
  <c r="CV2" i="4" s="1"/>
  <c r="CW2" i="4" s="1"/>
  <c r="CT3" i="4"/>
  <c r="CV3" i="4" s="1"/>
  <c r="CW3" i="4" s="1"/>
  <c r="CT32" i="4"/>
  <c r="CV32" i="4" s="1"/>
  <c r="CW32" i="4" s="1"/>
  <c r="CT4" i="4"/>
  <c r="CU4" i="4" s="1"/>
  <c r="CT5" i="4"/>
  <c r="CV5" i="4" s="1"/>
  <c r="CW5" i="4" s="1"/>
  <c r="CT6" i="4"/>
  <c r="CU6" i="4" s="1"/>
  <c r="CT7" i="4"/>
  <c r="CV7" i="4" s="1"/>
  <c r="CW7" i="4" s="1"/>
  <c r="CT8" i="4"/>
  <c r="CU8" i="4" s="1"/>
  <c r="CT9" i="4"/>
  <c r="CV9" i="4" s="1"/>
  <c r="CW9" i="4" s="1"/>
  <c r="CT10" i="4"/>
  <c r="CV10" i="4" s="1"/>
  <c r="CW10" i="4" s="1"/>
  <c r="CT33" i="4"/>
  <c r="CU33" i="4" s="1"/>
  <c r="CT11" i="4"/>
  <c r="CV11" i="4" s="1"/>
  <c r="CW11" i="4" s="1"/>
  <c r="CT12" i="4"/>
  <c r="CU12" i="4" s="1"/>
  <c r="CT13" i="4"/>
  <c r="CU13" i="4" s="1"/>
  <c r="CT14" i="4"/>
  <c r="CU14" i="4" s="1"/>
  <c r="CT15" i="4"/>
  <c r="CU15" i="4" s="1"/>
  <c r="CT16" i="4"/>
  <c r="CU16" i="4" s="1"/>
  <c r="CT17" i="4"/>
  <c r="CV17" i="4" s="1"/>
  <c r="CW17" i="4" s="1"/>
  <c r="CT18" i="4"/>
  <c r="CU18" i="4" s="1"/>
  <c r="CT19" i="4"/>
  <c r="CV19" i="4" s="1"/>
  <c r="CW19" i="4" s="1"/>
  <c r="CT34" i="4"/>
  <c r="CU34" i="4" s="1"/>
  <c r="CT20" i="4"/>
  <c r="CU20" i="4" s="1"/>
  <c r="CT21" i="4"/>
  <c r="CU21" i="4" s="1"/>
  <c r="CT22" i="4"/>
  <c r="CU22" i="4" s="1"/>
  <c r="CT23" i="4"/>
  <c r="CU23" i="4" s="1"/>
  <c r="CT24" i="4"/>
  <c r="CV24" i="4" s="1"/>
  <c r="CW24" i="4" s="1"/>
  <c r="CU2" i="4"/>
  <c r="CU3" i="4"/>
  <c r="CU5" i="4"/>
  <c r="CV6" i="4"/>
  <c r="CW6" i="4" s="1"/>
  <c r="CU9" i="4"/>
  <c r="CU11" i="4"/>
  <c r="CV12" i="4"/>
  <c r="CW12" i="4" s="1"/>
  <c r="CV13" i="4"/>
  <c r="CW13" i="4" s="1"/>
  <c r="CV16" i="4"/>
  <c r="CW16" i="4" s="1"/>
  <c r="CU19" i="4"/>
  <c r="CV34" i="4"/>
  <c r="CW34" i="4" s="1"/>
  <c r="CV20" i="4"/>
  <c r="CW20" i="4" s="1"/>
  <c r="CS2" i="4"/>
  <c r="CS3" i="4"/>
  <c r="CS32" i="4"/>
  <c r="CS4" i="4"/>
  <c r="CS5" i="4"/>
  <c r="CS6" i="4"/>
  <c r="CS7" i="4"/>
  <c r="CS8" i="4"/>
  <c r="CS9" i="4"/>
  <c r="CS10" i="4"/>
  <c r="CS33" i="4"/>
  <c r="CS11" i="4"/>
  <c r="CS12" i="4"/>
  <c r="CS13" i="4"/>
  <c r="CS14" i="4"/>
  <c r="CS15" i="4"/>
  <c r="CS16" i="4"/>
  <c r="CS17" i="4"/>
  <c r="CS18" i="4"/>
  <c r="CS19" i="4"/>
  <c r="CS34" i="4"/>
  <c r="CS20" i="4"/>
  <c r="CS21" i="4"/>
  <c r="CS22" i="4"/>
  <c r="CS23" i="4"/>
  <c r="CS24" i="4"/>
  <c r="CS35" i="4"/>
  <c r="CH30" i="2"/>
  <c r="BZ30" i="2"/>
  <c r="CA30" i="2"/>
  <c r="BO30" i="2"/>
  <c r="BP30" i="2"/>
  <c r="BQ30" i="2" s="1"/>
  <c r="BD30" i="2"/>
  <c r="BE30" i="2"/>
  <c r="BF30" i="2" s="1"/>
  <c r="AS30" i="2"/>
  <c r="AT30" i="2"/>
  <c r="AU30" i="2" s="1"/>
  <c r="AH30" i="2"/>
  <c r="AI30" i="2"/>
  <c r="AJ30" i="2" s="1"/>
  <c r="W30" i="2"/>
  <c r="X30" i="2"/>
  <c r="Y30" i="2" s="1"/>
  <c r="P30" i="2"/>
  <c r="Q30" i="2"/>
  <c r="R30" i="2" s="1"/>
  <c r="K30" i="2"/>
  <c r="L30" i="2"/>
  <c r="M30" i="2" s="1"/>
  <c r="FS30" i="2" l="1"/>
  <c r="KK30" i="2" s="1"/>
  <c r="KA25" i="4"/>
  <c r="KB25" i="4" s="1"/>
  <c r="GJ25" i="4"/>
  <c r="KH25" i="4"/>
  <c r="GK34" i="4"/>
  <c r="GK33" i="4"/>
  <c r="GK32" i="4"/>
  <c r="CB30" i="2"/>
  <c r="FW30" i="2"/>
  <c r="KR30" i="2" s="1"/>
  <c r="CU24" i="4"/>
  <c r="CV22" i="4"/>
  <c r="CW22" i="4" s="1"/>
  <c r="CU17" i="4"/>
  <c r="CV15" i="4"/>
  <c r="CW15" i="4" s="1"/>
  <c r="CU10" i="4"/>
  <c r="CV8" i="4"/>
  <c r="CW8" i="4" s="1"/>
  <c r="CV23" i="4"/>
  <c r="CW23" i="4" s="1"/>
  <c r="DG24" i="4"/>
  <c r="DH24" i="4" s="1"/>
  <c r="DG22" i="4"/>
  <c r="DH22" i="4" s="1"/>
  <c r="DG20" i="4"/>
  <c r="DH20" i="4" s="1"/>
  <c r="DG19" i="4"/>
  <c r="DH19" i="4" s="1"/>
  <c r="DG17" i="4"/>
  <c r="DH17" i="4" s="1"/>
  <c r="DG15" i="4"/>
  <c r="DH15" i="4" s="1"/>
  <c r="CV21" i="4"/>
  <c r="CW21" i="4" s="1"/>
  <c r="CV18" i="4"/>
  <c r="CW18" i="4" s="1"/>
  <c r="CV14" i="4"/>
  <c r="CW14" i="4" s="1"/>
  <c r="CU7" i="4"/>
  <c r="CU32" i="4"/>
  <c r="DG23" i="4"/>
  <c r="DH23" i="4" s="1"/>
  <c r="DG21" i="4"/>
  <c r="DH21" i="4" s="1"/>
  <c r="DG34" i="4"/>
  <c r="DH34" i="4" s="1"/>
  <c r="DG18" i="4"/>
  <c r="DH18" i="4" s="1"/>
  <c r="DG16" i="4"/>
  <c r="DH16" i="4" s="1"/>
  <c r="DG14" i="4"/>
  <c r="DH14" i="4" s="1"/>
  <c r="DG12" i="4"/>
  <c r="DH12" i="4" s="1"/>
  <c r="DG33" i="4"/>
  <c r="DH33" i="4" s="1"/>
  <c r="DG9" i="4"/>
  <c r="DH9" i="4" s="1"/>
  <c r="DG7" i="4"/>
  <c r="DH7" i="4" s="1"/>
  <c r="DG5" i="4"/>
  <c r="DH5" i="4" s="1"/>
  <c r="DG32" i="4"/>
  <c r="DH32" i="4" s="1"/>
  <c r="DG2" i="4"/>
  <c r="DH2" i="4" s="1"/>
  <c r="DG13" i="4"/>
  <c r="DH13" i="4" s="1"/>
  <c r="DG11" i="4"/>
  <c r="DH11" i="4" s="1"/>
  <c r="DG10" i="4"/>
  <c r="DH10" i="4" s="1"/>
  <c r="DG8" i="4"/>
  <c r="DH8" i="4" s="1"/>
  <c r="DG6" i="4"/>
  <c r="DH6" i="4" s="1"/>
  <c r="DG4" i="4"/>
  <c r="DH4" i="4" s="1"/>
  <c r="DG3" i="4"/>
  <c r="DH3" i="4" s="1"/>
  <c r="GC25" i="4"/>
  <c r="GB25" i="4"/>
  <c r="CJ25" i="4"/>
  <c r="GE25" i="4"/>
  <c r="GF25" i="4" s="1"/>
  <c r="CX7" i="4"/>
  <c r="CX5" i="4"/>
  <c r="CX32" i="4"/>
  <c r="CX2" i="4"/>
  <c r="CX9" i="4"/>
  <c r="CX24" i="4"/>
  <c r="CX20" i="4"/>
  <c r="CX34" i="4"/>
  <c r="CX19" i="4"/>
  <c r="CX17" i="4"/>
  <c r="CX16" i="4"/>
  <c r="CX13" i="4"/>
  <c r="CX12" i="4"/>
  <c r="CX11" i="4"/>
  <c r="CX10" i="4"/>
  <c r="CX6" i="4"/>
  <c r="CX3" i="4"/>
  <c r="N30" i="2"/>
  <c r="S30" i="2"/>
  <c r="CV29" i="4"/>
  <c r="CW29" i="4" s="1"/>
  <c r="CV4" i="4"/>
  <c r="CW4" i="4" s="1"/>
  <c r="BG30" i="2"/>
  <c r="BH30" i="2" s="1"/>
  <c r="AK30" i="2"/>
  <c r="AL30" i="2" s="1"/>
  <c r="CC30" i="2"/>
  <c r="CD30" i="2" s="1"/>
  <c r="BR30" i="2"/>
  <c r="BS30" i="2" s="1"/>
  <c r="Z30" i="2"/>
  <c r="AA30" i="2" s="1"/>
  <c r="AV30" i="2"/>
  <c r="AW30" i="2" s="1"/>
  <c r="DF23" i="4"/>
  <c r="DF21" i="4"/>
  <c r="DF34" i="4"/>
  <c r="DF18" i="4"/>
  <c r="DF16" i="4"/>
  <c r="DF14" i="4"/>
  <c r="DF12" i="4"/>
  <c r="DF33" i="4"/>
  <c r="DF9" i="4"/>
  <c r="DF7" i="4"/>
  <c r="DF5" i="4"/>
  <c r="DF32" i="4"/>
  <c r="DF2" i="4"/>
  <c r="DF24" i="4"/>
  <c r="DF22" i="4"/>
  <c r="DF20" i="4"/>
  <c r="DF19" i="4"/>
  <c r="DF17" i="4"/>
  <c r="DF15" i="4"/>
  <c r="DF13" i="4"/>
  <c r="DF11" i="4"/>
  <c r="DF10" i="4"/>
  <c r="DF8" i="4"/>
  <c r="DF6" i="4"/>
  <c r="DF4" i="4"/>
  <c r="DF3" i="4"/>
  <c r="CV33" i="4"/>
  <c r="CW33" i="4" s="1"/>
  <c r="KI25" i="4" l="1"/>
  <c r="CX8" i="4"/>
  <c r="DI17" i="4"/>
  <c r="DI20" i="4"/>
  <c r="CX15" i="4"/>
  <c r="CX22" i="4"/>
  <c r="DI3" i="4"/>
  <c r="GA6" i="4"/>
  <c r="GC6" i="4" s="1"/>
  <c r="DI10" i="4"/>
  <c r="DI13" i="4"/>
  <c r="DI32" i="4"/>
  <c r="DI7" i="4"/>
  <c r="DI33" i="4"/>
  <c r="DI14" i="4"/>
  <c r="DI18" i="4"/>
  <c r="DI21" i="4"/>
  <c r="CX14" i="4"/>
  <c r="CX21" i="4"/>
  <c r="DI24" i="4"/>
  <c r="GA2" i="4"/>
  <c r="GB2" i="4" s="1"/>
  <c r="GA5" i="4"/>
  <c r="GB5" i="4" s="1"/>
  <c r="GA9" i="4"/>
  <c r="GB9" i="4" s="1"/>
  <c r="GA12" i="4"/>
  <c r="GB12" i="4" s="1"/>
  <c r="GA16" i="4"/>
  <c r="GB16" i="4" s="1"/>
  <c r="GA34" i="4"/>
  <c r="GB34" i="4" s="1"/>
  <c r="DI23" i="4"/>
  <c r="CX18" i="4"/>
  <c r="GA19" i="4"/>
  <c r="GB19" i="4" s="1"/>
  <c r="CX23" i="4"/>
  <c r="FX30" i="2"/>
  <c r="GA8" i="4"/>
  <c r="GC8" i="4" s="1"/>
  <c r="GA15" i="4"/>
  <c r="GB15" i="4" s="1"/>
  <c r="GA4" i="4"/>
  <c r="GB4" i="4" s="1"/>
  <c r="DI5" i="4"/>
  <c r="DI12" i="4"/>
  <c r="DI34" i="4"/>
  <c r="DI4" i="4"/>
  <c r="DI11" i="4"/>
  <c r="DI2" i="4"/>
  <c r="DI9" i="4"/>
  <c r="DI16" i="4"/>
  <c r="DI8" i="4"/>
  <c r="GA22" i="4"/>
  <c r="GC22" i="4" s="1"/>
  <c r="GA33" i="4"/>
  <c r="GC33" i="4" s="1"/>
  <c r="DI6" i="4"/>
  <c r="DI15" i="4"/>
  <c r="DI19" i="4"/>
  <c r="DI22" i="4"/>
  <c r="GA23" i="4"/>
  <c r="GC23" i="4" s="1"/>
  <c r="GB6" i="4"/>
  <c r="CX29" i="4"/>
  <c r="GA14" i="4"/>
  <c r="GA18" i="4"/>
  <c r="GA21" i="4"/>
  <c r="GA11" i="4"/>
  <c r="GA32" i="4"/>
  <c r="GA7" i="4"/>
  <c r="GA3" i="4"/>
  <c r="GA10" i="4"/>
  <c r="GA13" i="4"/>
  <c r="GA17" i="4"/>
  <c r="GA20" i="4"/>
  <c r="GA24" i="4"/>
  <c r="CX4" i="4"/>
  <c r="CX33" i="4"/>
  <c r="AB30" i="2"/>
  <c r="CE30" i="2"/>
  <c r="BI30" i="2"/>
  <c r="AX30" i="2"/>
  <c r="BT30" i="2"/>
  <c r="AM30" i="2"/>
  <c r="CI30" i="2"/>
  <c r="Q2" i="2"/>
  <c r="R2" i="2" s="1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41" i="2"/>
  <c r="R41" i="2" s="1"/>
  <c r="Q12" i="2"/>
  <c r="R12" i="2" s="1"/>
  <c r="Q13" i="2"/>
  <c r="R13" i="2" s="1"/>
  <c r="Q52" i="2"/>
  <c r="R52" i="2" s="1"/>
  <c r="S52" i="2" s="1"/>
  <c r="Q14" i="2"/>
  <c r="R14" i="2" s="1"/>
  <c r="Q15" i="2"/>
  <c r="R15" i="2" s="1"/>
  <c r="Q16" i="2"/>
  <c r="R16" i="2" s="1"/>
  <c r="Q45" i="2"/>
  <c r="R45" i="2" s="1"/>
  <c r="S45" i="2" s="1"/>
  <c r="Q17" i="2"/>
  <c r="R17" i="2" s="1"/>
  <c r="Q53" i="2"/>
  <c r="R53" i="2" s="1"/>
  <c r="S53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50" i="2"/>
  <c r="R50" i="2" s="1"/>
  <c r="S50" i="2" s="1"/>
  <c r="Q26" i="2"/>
  <c r="R26" i="2" s="1"/>
  <c r="Q46" i="2"/>
  <c r="R46" i="2" s="1"/>
  <c r="S46" i="2" s="1"/>
  <c r="Q47" i="2"/>
  <c r="R47" i="2" s="1"/>
  <c r="S47" i="2" s="1"/>
  <c r="Q27" i="2"/>
  <c r="R27" i="2" s="1"/>
  <c r="Q51" i="2"/>
  <c r="R51" i="2" s="1"/>
  <c r="S51" i="2" s="1"/>
  <c r="Q42" i="2"/>
  <c r="R42" i="2" s="1"/>
  <c r="Q29" i="2"/>
  <c r="R29" i="2" s="1"/>
  <c r="Q43" i="2"/>
  <c r="R43" i="2" s="1"/>
  <c r="Q54" i="2"/>
  <c r="R54" i="2" s="1"/>
  <c r="S54" i="2" s="1"/>
  <c r="Q49" i="2"/>
  <c r="R49" i="2" s="1"/>
  <c r="S49" i="2" s="1"/>
  <c r="Q55" i="2"/>
  <c r="R55" i="2" s="1"/>
  <c r="S55" i="2" s="1"/>
  <c r="Q44" i="2"/>
  <c r="R44" i="2" s="1"/>
  <c r="Q48" i="2"/>
  <c r="R48" i="2" s="1"/>
  <c r="S48" i="2" s="1"/>
  <c r="Q40" i="2"/>
  <c r="P2" i="2"/>
  <c r="P3" i="2"/>
  <c r="P4" i="2"/>
  <c r="P5" i="2"/>
  <c r="P6" i="2"/>
  <c r="P7" i="2"/>
  <c r="P8" i="2"/>
  <c r="P9" i="2"/>
  <c r="P10" i="2"/>
  <c r="P11" i="2"/>
  <c r="P41" i="2"/>
  <c r="P12" i="2"/>
  <c r="P13" i="2"/>
  <c r="P52" i="2"/>
  <c r="P14" i="2"/>
  <c r="P15" i="2"/>
  <c r="P16" i="2"/>
  <c r="P45" i="2"/>
  <c r="P17" i="2"/>
  <c r="P53" i="2"/>
  <c r="P18" i="2"/>
  <c r="P19" i="2"/>
  <c r="P20" i="2"/>
  <c r="P21" i="2"/>
  <c r="P22" i="2"/>
  <c r="P23" i="2"/>
  <c r="P24" i="2"/>
  <c r="P25" i="2"/>
  <c r="P50" i="2"/>
  <c r="P26" i="2"/>
  <c r="P46" i="2"/>
  <c r="P47" i="2"/>
  <c r="P27" i="2"/>
  <c r="P51" i="2"/>
  <c r="P42" i="2"/>
  <c r="P29" i="2"/>
  <c r="P43" i="2"/>
  <c r="P54" i="2"/>
  <c r="P49" i="2"/>
  <c r="P55" i="2"/>
  <c r="P44" i="2"/>
  <c r="P48" i="2"/>
  <c r="P40" i="2"/>
  <c r="Q2" i="4"/>
  <c r="R2" i="4" s="1"/>
  <c r="Q3" i="4"/>
  <c r="R3" i="4" s="1"/>
  <c r="Q32" i="4"/>
  <c r="R32" i="4" s="1"/>
  <c r="Q4" i="4"/>
  <c r="R4" i="4" s="1"/>
  <c r="Q5" i="4"/>
  <c r="R5" i="4" s="1"/>
  <c r="Q6" i="4"/>
  <c r="R6" i="4" s="1"/>
  <c r="Q7" i="4"/>
  <c r="R7" i="4" s="1"/>
  <c r="Q8" i="4"/>
  <c r="R8" i="4" s="1"/>
  <c r="Q9" i="4"/>
  <c r="R9" i="4" s="1"/>
  <c r="Q10" i="4"/>
  <c r="R10" i="4" s="1"/>
  <c r="Q33" i="4"/>
  <c r="R33" i="4" s="1"/>
  <c r="Q11" i="4"/>
  <c r="R11" i="4" s="1"/>
  <c r="Q12" i="4"/>
  <c r="R12" i="4" s="1"/>
  <c r="Q13" i="4"/>
  <c r="R13" i="4" s="1"/>
  <c r="Q14" i="4"/>
  <c r="R14" i="4" s="1"/>
  <c r="Q15" i="4"/>
  <c r="R15" i="4" s="1"/>
  <c r="Q16" i="4"/>
  <c r="R16" i="4" s="1"/>
  <c r="Q17" i="4"/>
  <c r="R17" i="4" s="1"/>
  <c r="Q18" i="4"/>
  <c r="R18" i="4" s="1"/>
  <c r="Q19" i="4"/>
  <c r="R19" i="4" s="1"/>
  <c r="Q34" i="4"/>
  <c r="R34" i="4" s="1"/>
  <c r="Q20" i="4"/>
  <c r="R20" i="4" s="1"/>
  <c r="Q21" i="4"/>
  <c r="R21" i="4" s="1"/>
  <c r="Q22" i="4"/>
  <c r="R22" i="4" s="1"/>
  <c r="Q23" i="4"/>
  <c r="R23" i="4" s="1"/>
  <c r="Q36" i="4"/>
  <c r="R36" i="4" s="1"/>
  <c r="S36" i="4" s="1"/>
  <c r="Q24" i="4"/>
  <c r="R24" i="4" s="1"/>
  <c r="Q35" i="4"/>
  <c r="R35" i="4" s="1"/>
  <c r="P2" i="4"/>
  <c r="P3" i="4"/>
  <c r="P32" i="4"/>
  <c r="P4" i="4"/>
  <c r="P5" i="4"/>
  <c r="P6" i="4"/>
  <c r="P7" i="4"/>
  <c r="P8" i="4"/>
  <c r="P9" i="4"/>
  <c r="P10" i="4"/>
  <c r="P33" i="4"/>
  <c r="P11" i="4"/>
  <c r="P12" i="4"/>
  <c r="P13" i="4"/>
  <c r="P14" i="4"/>
  <c r="P15" i="4"/>
  <c r="P16" i="4"/>
  <c r="P17" i="4"/>
  <c r="P18" i="4"/>
  <c r="P19" i="4"/>
  <c r="P34" i="4"/>
  <c r="P20" i="4"/>
  <c r="P21" i="4"/>
  <c r="P22" i="4"/>
  <c r="P23" i="4"/>
  <c r="P36" i="4"/>
  <c r="P24" i="4"/>
  <c r="P35" i="4"/>
  <c r="FS35" i="4"/>
  <c r="FI35" i="4"/>
  <c r="EX35" i="4"/>
  <c r="EM35" i="4"/>
  <c r="EA35" i="4"/>
  <c r="DQ35" i="4"/>
  <c r="DE35" i="4"/>
  <c r="DF35" i="4" s="1"/>
  <c r="FI40" i="2"/>
  <c r="EX40" i="2"/>
  <c r="GY40" i="2"/>
  <c r="GZ40" i="2" s="1"/>
  <c r="GX40" i="2"/>
  <c r="EM40" i="2"/>
  <c r="EB40" i="2"/>
  <c r="DQ40" i="2"/>
  <c r="DF40" i="2"/>
  <c r="CT40" i="2"/>
  <c r="KL30" i="2" l="1"/>
  <c r="KM30" i="2" s="1"/>
  <c r="GB33" i="4"/>
  <c r="GC15" i="4"/>
  <c r="GC2" i="4"/>
  <c r="FY30" i="2"/>
  <c r="KS30" i="2"/>
  <c r="GC16" i="4"/>
  <c r="GC9" i="4"/>
  <c r="GC4" i="4"/>
  <c r="GC19" i="4"/>
  <c r="GC34" i="4"/>
  <c r="GC12" i="4"/>
  <c r="GC5" i="4"/>
  <c r="GB8" i="4"/>
  <c r="CJ30" i="2"/>
  <c r="FT30" i="2"/>
  <c r="FU30" i="2" s="1"/>
  <c r="GB22" i="4"/>
  <c r="GB23" i="4"/>
  <c r="GC24" i="4"/>
  <c r="GB24" i="4"/>
  <c r="GC17" i="4"/>
  <c r="GB17" i="4"/>
  <c r="GC10" i="4"/>
  <c r="GB10" i="4"/>
  <c r="GC7" i="4"/>
  <c r="GB7" i="4"/>
  <c r="GC11" i="4"/>
  <c r="GB11" i="4"/>
  <c r="GC18" i="4"/>
  <c r="GB18" i="4"/>
  <c r="FT35" i="4"/>
  <c r="GC20" i="4"/>
  <c r="GB20" i="4"/>
  <c r="GC13" i="4"/>
  <c r="GB13" i="4"/>
  <c r="GC3" i="4"/>
  <c r="GB3" i="4"/>
  <c r="GC32" i="4"/>
  <c r="GB32" i="4"/>
  <c r="GC21" i="4"/>
  <c r="GB21" i="4"/>
  <c r="GC14" i="4"/>
  <c r="GB14" i="4"/>
  <c r="S23" i="4"/>
  <c r="S34" i="4"/>
  <c r="S16" i="4"/>
  <c r="S12" i="4"/>
  <c r="S7" i="4"/>
  <c r="S32" i="4"/>
  <c r="S24" i="4"/>
  <c r="S21" i="4"/>
  <c r="S18" i="4"/>
  <c r="S14" i="4"/>
  <c r="S33" i="4"/>
  <c r="S9" i="4"/>
  <c r="S5" i="4"/>
  <c r="S2" i="4"/>
  <c r="S22" i="4"/>
  <c r="S20" i="4"/>
  <c r="S19" i="4"/>
  <c r="S17" i="4"/>
  <c r="S15" i="4"/>
  <c r="S13" i="4"/>
  <c r="S11" i="4"/>
  <c r="S10" i="4"/>
  <c r="S8" i="4"/>
  <c r="S6" i="4"/>
  <c r="S4" i="4"/>
  <c r="S3" i="4"/>
  <c r="S43" i="2"/>
  <c r="S26" i="2"/>
  <c r="S25" i="2"/>
  <c r="S24" i="2"/>
  <c r="S21" i="2"/>
  <c r="S20" i="2"/>
  <c r="S15" i="2"/>
  <c r="S12" i="2"/>
  <c r="S11" i="2"/>
  <c r="S8" i="2"/>
  <c r="S7" i="2"/>
  <c r="S5" i="2"/>
  <c r="S3" i="2"/>
  <c r="S44" i="2"/>
  <c r="S29" i="2"/>
  <c r="S42" i="2"/>
  <c r="S27" i="2"/>
  <c r="S23" i="2"/>
  <c r="S22" i="2"/>
  <c r="S19" i="2"/>
  <c r="S18" i="2"/>
  <c r="S17" i="2"/>
  <c r="S16" i="2"/>
  <c r="S14" i="2"/>
  <c r="S13" i="2"/>
  <c r="S41" i="2"/>
  <c r="S10" i="2"/>
  <c r="S9" i="2"/>
  <c r="S6" i="2"/>
  <c r="S4" i="2"/>
  <c r="S2" i="2"/>
  <c r="CU40" i="2"/>
  <c r="EB35" i="4"/>
  <c r="FU35" i="4"/>
  <c r="FV35" i="4" s="1"/>
  <c r="FJ35" i="4"/>
  <c r="FK35" i="4" s="1"/>
  <c r="EY35" i="4"/>
  <c r="EZ35" i="4" s="1"/>
  <c r="EN35" i="4"/>
  <c r="EO35" i="4" s="1"/>
  <c r="EC35" i="4"/>
  <c r="ED35" i="4" s="1"/>
  <c r="DR35" i="4"/>
  <c r="DS35" i="4" s="1"/>
  <c r="DG35" i="4"/>
  <c r="DH35" i="4" s="1"/>
  <c r="FJ40" i="2"/>
  <c r="FK40" i="2" s="1"/>
  <c r="EY40" i="2"/>
  <c r="HA40" i="2"/>
  <c r="HB40" i="2" s="1"/>
  <c r="HC40" i="2" s="1"/>
  <c r="EN40" i="2"/>
  <c r="EO40" i="2" s="1"/>
  <c r="EC40" i="2"/>
  <c r="ED40" i="2" s="1"/>
  <c r="DR40" i="2"/>
  <c r="DS40" i="2" s="1"/>
  <c r="DG40" i="2"/>
  <c r="DH40" i="2" s="1"/>
  <c r="CV40" i="2"/>
  <c r="CW40" i="2" s="1"/>
  <c r="KT30" i="2" l="1"/>
  <c r="DT35" i="4"/>
  <c r="EP35" i="4"/>
  <c r="FL35" i="4"/>
  <c r="DI35" i="4"/>
  <c r="FA35" i="4"/>
  <c r="FW35" i="4"/>
  <c r="EP40" i="2"/>
  <c r="DT40" i="2"/>
  <c r="DI40" i="2"/>
  <c r="EE40" i="2"/>
  <c r="FL40" i="2"/>
  <c r="EZ40" i="2"/>
  <c r="FP40" i="2" s="1"/>
  <c r="CX40" i="2"/>
  <c r="EE35" i="4"/>
  <c r="L2" i="2"/>
  <c r="M2" i="2" s="1"/>
  <c r="L3" i="2"/>
  <c r="M3" i="2" s="1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41" i="2"/>
  <c r="M41" i="2" s="1"/>
  <c r="L12" i="2"/>
  <c r="M12" i="2" s="1"/>
  <c r="L13" i="2"/>
  <c r="M13" i="2" s="1"/>
  <c r="L52" i="2"/>
  <c r="M52" i="2" s="1"/>
  <c r="L14" i="2"/>
  <c r="M14" i="2" s="1"/>
  <c r="L15" i="2"/>
  <c r="M15" i="2" s="1"/>
  <c r="L16" i="2"/>
  <c r="M16" i="2" s="1"/>
  <c r="L45" i="2"/>
  <c r="M45" i="2" s="1"/>
  <c r="N45" i="2" s="1"/>
  <c r="L17" i="2"/>
  <c r="M17" i="2" s="1"/>
  <c r="L53" i="2"/>
  <c r="M53" i="2" s="1"/>
  <c r="N53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50" i="2"/>
  <c r="M50" i="2" s="1"/>
  <c r="L26" i="2"/>
  <c r="M26" i="2" s="1"/>
  <c r="L46" i="2"/>
  <c r="M46" i="2" s="1"/>
  <c r="N46" i="2" s="1"/>
  <c r="L47" i="2"/>
  <c r="M47" i="2" s="1"/>
  <c r="N47" i="2" s="1"/>
  <c r="L27" i="2"/>
  <c r="M27" i="2" s="1"/>
  <c r="L51" i="2"/>
  <c r="M51" i="2" s="1"/>
  <c r="N51" i="2" s="1"/>
  <c r="L42" i="2"/>
  <c r="M42" i="2" s="1"/>
  <c r="L29" i="2"/>
  <c r="M29" i="2" s="1"/>
  <c r="L43" i="2"/>
  <c r="M43" i="2" s="1"/>
  <c r="L54" i="2"/>
  <c r="M54" i="2" s="1"/>
  <c r="L49" i="2"/>
  <c r="M49" i="2" s="1"/>
  <c r="N49" i="2" s="1"/>
  <c r="L55" i="2"/>
  <c r="M55" i="2" s="1"/>
  <c r="L44" i="2"/>
  <c r="M44" i="2" s="1"/>
  <c r="L48" i="2"/>
  <c r="M48" i="2" s="1"/>
  <c r="L40" i="2"/>
  <c r="M40" i="2" s="1"/>
  <c r="K2" i="2"/>
  <c r="K3" i="2"/>
  <c r="K4" i="2"/>
  <c r="K5" i="2"/>
  <c r="K6" i="2"/>
  <c r="K7" i="2"/>
  <c r="K8" i="2"/>
  <c r="K9" i="2"/>
  <c r="K10" i="2"/>
  <c r="K11" i="2"/>
  <c r="K41" i="2"/>
  <c r="K12" i="2"/>
  <c r="K13" i="2"/>
  <c r="K52" i="2"/>
  <c r="K14" i="2"/>
  <c r="K15" i="2"/>
  <c r="K16" i="2"/>
  <c r="K45" i="2"/>
  <c r="K17" i="2"/>
  <c r="K53" i="2"/>
  <c r="K18" i="2"/>
  <c r="K19" i="2"/>
  <c r="K20" i="2"/>
  <c r="K21" i="2"/>
  <c r="K22" i="2"/>
  <c r="K23" i="2"/>
  <c r="K24" i="2"/>
  <c r="K25" i="2"/>
  <c r="K50" i="2"/>
  <c r="K26" i="2"/>
  <c r="K46" i="2"/>
  <c r="K47" i="2"/>
  <c r="K27" i="2"/>
  <c r="K51" i="2"/>
  <c r="K42" i="2"/>
  <c r="K29" i="2"/>
  <c r="K43" i="2"/>
  <c r="K54" i="2"/>
  <c r="K49" i="2"/>
  <c r="K55" i="2"/>
  <c r="K44" i="2"/>
  <c r="K48" i="2"/>
  <c r="K40" i="2"/>
  <c r="CL2" i="4"/>
  <c r="CL3" i="4"/>
  <c r="CL32" i="4"/>
  <c r="CL4" i="4"/>
  <c r="CL5" i="4"/>
  <c r="CL6" i="4"/>
  <c r="CL7" i="4"/>
  <c r="CL8" i="4"/>
  <c r="CL9" i="4"/>
  <c r="CL10" i="4"/>
  <c r="CL33" i="4"/>
  <c r="CL11" i="4"/>
  <c r="CL12" i="4"/>
  <c r="CL13" i="4"/>
  <c r="CL14" i="4"/>
  <c r="CL15" i="4"/>
  <c r="CL16" i="4"/>
  <c r="CL17" i="4"/>
  <c r="CL18" i="4"/>
  <c r="CL19" i="4"/>
  <c r="CL34" i="4"/>
  <c r="CL20" i="4"/>
  <c r="CL21" i="4"/>
  <c r="CL22" i="4"/>
  <c r="CL23" i="4"/>
  <c r="CL38" i="4"/>
  <c r="CL37" i="4"/>
  <c r="CL36" i="4"/>
  <c r="CL24" i="4"/>
  <c r="CL40" i="2"/>
  <c r="CL2" i="2"/>
  <c r="CL3" i="2"/>
  <c r="CL4" i="2"/>
  <c r="CL5" i="2"/>
  <c r="CL6" i="2"/>
  <c r="CL7" i="2"/>
  <c r="CL8" i="2"/>
  <c r="CL9" i="2"/>
  <c r="CL10" i="2"/>
  <c r="CL11" i="2"/>
  <c r="CL41" i="2"/>
  <c r="CL12" i="2"/>
  <c r="CL13" i="2"/>
  <c r="CL52" i="2"/>
  <c r="CL14" i="2"/>
  <c r="CL15" i="2"/>
  <c r="CL16" i="2"/>
  <c r="CL45" i="2"/>
  <c r="CL17" i="2"/>
  <c r="CL53" i="2"/>
  <c r="CL18" i="2"/>
  <c r="CL19" i="2"/>
  <c r="CL20" i="2"/>
  <c r="CL21" i="2"/>
  <c r="CL22" i="2"/>
  <c r="CL23" i="2"/>
  <c r="CL24" i="2"/>
  <c r="CL25" i="2"/>
  <c r="CL50" i="2"/>
  <c r="CL26" i="2"/>
  <c r="CL46" i="2"/>
  <c r="CL47" i="2"/>
  <c r="CL27" i="2"/>
  <c r="CL51" i="2"/>
  <c r="CL42" i="2"/>
  <c r="CL29" i="2"/>
  <c r="CL43" i="2"/>
  <c r="CL54" i="2"/>
  <c r="CL49" i="2"/>
  <c r="CL55" i="2"/>
  <c r="CL44" i="2"/>
  <c r="CL48" i="2"/>
  <c r="BD2" i="4"/>
  <c r="BD3" i="4"/>
  <c r="BD32" i="4"/>
  <c r="BD4" i="4"/>
  <c r="BD5" i="4"/>
  <c r="BD6" i="4"/>
  <c r="BD7" i="4"/>
  <c r="BD8" i="4"/>
  <c r="BD9" i="4"/>
  <c r="BD10" i="4"/>
  <c r="BD33" i="4"/>
  <c r="BD11" i="4"/>
  <c r="BD12" i="4"/>
  <c r="BD13" i="4"/>
  <c r="BD14" i="4"/>
  <c r="BD15" i="4"/>
  <c r="BD16" i="4"/>
  <c r="BD17" i="4"/>
  <c r="BD18" i="4"/>
  <c r="BD19" i="4"/>
  <c r="BD34" i="4"/>
  <c r="BD20" i="4"/>
  <c r="BD21" i="4"/>
  <c r="BD22" i="4"/>
  <c r="BD23" i="4"/>
  <c r="BD38" i="4"/>
  <c r="BD37" i="4"/>
  <c r="BD36" i="4"/>
  <c r="BD24" i="4"/>
  <c r="BD35" i="4"/>
  <c r="FR40" i="2" l="1"/>
  <c r="FQ40" i="2"/>
  <c r="N29" i="2"/>
  <c r="N42" i="2"/>
  <c r="N27" i="2"/>
  <c r="N23" i="2"/>
  <c r="N22" i="2"/>
  <c r="N18" i="2"/>
  <c r="N17" i="2"/>
  <c r="N16" i="2"/>
  <c r="N14" i="2"/>
  <c r="N13" i="2"/>
  <c r="N41" i="2"/>
  <c r="N10" i="2"/>
  <c r="N4" i="2"/>
  <c r="FA40" i="2"/>
  <c r="N26" i="2"/>
  <c r="N25" i="2"/>
  <c r="N24" i="2"/>
  <c r="N21" i="2"/>
  <c r="N20" i="2"/>
  <c r="N15" i="2"/>
  <c r="N12" i="2"/>
  <c r="N11" i="2"/>
  <c r="N8" i="2"/>
  <c r="N7" i="2"/>
  <c r="N5" i="2"/>
  <c r="N40" i="2"/>
  <c r="N44" i="2"/>
  <c r="N50" i="2"/>
  <c r="N19" i="2"/>
  <c r="N9" i="2"/>
  <c r="N6" i="2"/>
  <c r="N2" i="2"/>
  <c r="N48" i="2"/>
  <c r="N55" i="2"/>
  <c r="N54" i="2"/>
  <c r="N43" i="2"/>
  <c r="N52" i="2"/>
  <c r="N3" i="2"/>
  <c r="CL35" i="4"/>
  <c r="BZ54" i="2"/>
  <c r="CA54" i="2"/>
  <c r="CB54" i="2" s="1"/>
  <c r="BZ49" i="2"/>
  <c r="CA49" i="2"/>
  <c r="CB49" i="2" s="1"/>
  <c r="BZ55" i="2"/>
  <c r="CA55" i="2"/>
  <c r="CB55" i="2" s="1"/>
  <c r="BZ44" i="2"/>
  <c r="CA44" i="2"/>
  <c r="BZ48" i="2"/>
  <c r="CA48" i="2"/>
  <c r="CB48" i="2" s="1"/>
  <c r="CH40" i="2"/>
  <c r="FS40" i="2" s="1"/>
  <c r="CH2" i="2"/>
  <c r="CH3" i="2"/>
  <c r="CH4" i="2"/>
  <c r="CH5" i="2"/>
  <c r="CH6" i="2"/>
  <c r="CH7" i="2"/>
  <c r="CH8" i="2"/>
  <c r="CH9" i="2"/>
  <c r="CH10" i="2"/>
  <c r="CH11" i="2"/>
  <c r="CH41" i="2"/>
  <c r="FS41" i="2" s="1"/>
  <c r="CH12" i="2"/>
  <c r="CH13" i="2"/>
  <c r="CH52" i="2"/>
  <c r="CH14" i="2"/>
  <c r="CH15" i="2"/>
  <c r="CH16" i="2"/>
  <c r="CH45" i="2"/>
  <c r="CH17" i="2"/>
  <c r="CH53" i="2"/>
  <c r="CH18" i="2"/>
  <c r="CH19" i="2"/>
  <c r="CH20" i="2"/>
  <c r="CH21" i="2"/>
  <c r="CH22" i="2"/>
  <c r="CH23" i="2"/>
  <c r="CH24" i="2"/>
  <c r="CH25" i="2"/>
  <c r="CH50" i="2"/>
  <c r="CH26" i="2"/>
  <c r="CH46" i="2"/>
  <c r="CH47" i="2"/>
  <c r="CH27" i="2"/>
  <c r="CH51" i="2"/>
  <c r="CH42" i="2"/>
  <c r="FS42" i="2" s="1"/>
  <c r="CH29" i="2"/>
  <c r="CH43" i="2"/>
  <c r="FS43" i="2" s="1"/>
  <c r="CH54" i="2"/>
  <c r="CH49" i="2"/>
  <c r="CH55" i="2"/>
  <c r="CH44" i="2"/>
  <c r="FS44" i="2" s="1"/>
  <c r="CH48" i="2"/>
  <c r="CH36" i="2"/>
  <c r="CH2" i="4"/>
  <c r="CH3" i="4"/>
  <c r="CH32" i="4"/>
  <c r="CH4" i="4"/>
  <c r="CH5" i="4"/>
  <c r="CH6" i="4"/>
  <c r="CH7" i="4"/>
  <c r="CH8" i="4"/>
  <c r="CH9" i="4"/>
  <c r="CH10" i="4"/>
  <c r="CH33" i="4"/>
  <c r="CH11" i="4"/>
  <c r="CH12" i="4"/>
  <c r="CH13" i="4"/>
  <c r="CH14" i="4"/>
  <c r="CH15" i="4"/>
  <c r="CH16" i="4"/>
  <c r="CH17" i="4"/>
  <c r="CH18" i="4"/>
  <c r="CH19" i="4"/>
  <c r="CH34" i="4"/>
  <c r="CH20" i="4"/>
  <c r="CH21" i="4"/>
  <c r="CH22" i="4"/>
  <c r="CH23" i="4"/>
  <c r="CH38" i="4"/>
  <c r="CH37" i="4"/>
  <c r="CH36" i="4"/>
  <c r="CH24" i="4"/>
  <c r="CH35" i="4"/>
  <c r="BE2" i="4"/>
  <c r="BF2" i="4" s="1"/>
  <c r="BE3" i="4"/>
  <c r="BF3" i="4" s="1"/>
  <c r="BE32" i="4"/>
  <c r="BF32" i="4" s="1"/>
  <c r="BE4" i="4"/>
  <c r="BF4" i="4" s="1"/>
  <c r="BE5" i="4"/>
  <c r="BF5" i="4" s="1"/>
  <c r="BE6" i="4"/>
  <c r="BF6" i="4" s="1"/>
  <c r="BE7" i="4"/>
  <c r="BF7" i="4" s="1"/>
  <c r="BE8" i="4"/>
  <c r="BF8" i="4" s="1"/>
  <c r="BE9" i="4"/>
  <c r="BF9" i="4" s="1"/>
  <c r="BE10" i="4"/>
  <c r="BF10" i="4" s="1"/>
  <c r="BE33" i="4"/>
  <c r="BF33" i="4" s="1"/>
  <c r="BE11" i="4"/>
  <c r="BF11" i="4" s="1"/>
  <c r="BE12" i="4"/>
  <c r="BF12" i="4" s="1"/>
  <c r="BE13" i="4"/>
  <c r="BF13" i="4" s="1"/>
  <c r="BE14" i="4"/>
  <c r="BF14" i="4" s="1"/>
  <c r="BE15" i="4"/>
  <c r="BF15" i="4" s="1"/>
  <c r="BE16" i="4"/>
  <c r="BF16" i="4" s="1"/>
  <c r="BE17" i="4"/>
  <c r="BF17" i="4" s="1"/>
  <c r="BE18" i="4"/>
  <c r="BF18" i="4" s="1"/>
  <c r="BE19" i="4"/>
  <c r="BF19" i="4" s="1"/>
  <c r="BE34" i="4"/>
  <c r="BF34" i="4" s="1"/>
  <c r="BE20" i="4"/>
  <c r="BF20" i="4" s="1"/>
  <c r="BE21" i="4"/>
  <c r="BF21" i="4" s="1"/>
  <c r="BE22" i="4"/>
  <c r="BF22" i="4" s="1"/>
  <c r="BE23" i="4"/>
  <c r="BF23" i="4" s="1"/>
  <c r="BE38" i="4"/>
  <c r="BF38" i="4" s="1"/>
  <c r="BE37" i="4"/>
  <c r="BF37" i="4" s="1"/>
  <c r="BE36" i="4"/>
  <c r="BF36" i="4" s="1"/>
  <c r="BE24" i="4"/>
  <c r="BF24" i="4" s="1"/>
  <c r="BE35" i="4"/>
  <c r="BF35" i="4" s="1"/>
  <c r="AT2" i="4"/>
  <c r="AT3" i="4"/>
  <c r="AT32" i="4"/>
  <c r="AT4" i="4"/>
  <c r="AT5" i="4"/>
  <c r="AT6" i="4"/>
  <c r="AT7" i="4"/>
  <c r="AT8" i="4"/>
  <c r="AT9" i="4"/>
  <c r="AT10" i="4"/>
  <c r="AT33" i="4"/>
  <c r="AT11" i="4"/>
  <c r="AT12" i="4"/>
  <c r="AT13" i="4"/>
  <c r="AT14" i="4"/>
  <c r="AT15" i="4"/>
  <c r="AT16" i="4"/>
  <c r="AT17" i="4"/>
  <c r="AT18" i="4"/>
  <c r="AT19" i="4"/>
  <c r="AT34" i="4"/>
  <c r="AT20" i="4"/>
  <c r="AT21" i="4"/>
  <c r="AT22" i="4"/>
  <c r="AT23" i="4"/>
  <c r="AT38" i="4"/>
  <c r="AT36" i="4"/>
  <c r="AT24" i="4"/>
  <c r="AT35" i="4"/>
  <c r="AS2" i="4"/>
  <c r="AS3" i="4"/>
  <c r="AS32" i="4"/>
  <c r="AS4" i="4"/>
  <c r="AS5" i="4"/>
  <c r="AS6" i="4"/>
  <c r="AS7" i="4"/>
  <c r="AS8" i="4"/>
  <c r="AS9" i="4"/>
  <c r="AS10" i="4"/>
  <c r="AS33" i="4"/>
  <c r="AS11" i="4"/>
  <c r="AS12" i="4"/>
  <c r="AS13" i="4"/>
  <c r="AS14" i="4"/>
  <c r="AS15" i="4"/>
  <c r="AS16" i="4"/>
  <c r="AS17" i="4"/>
  <c r="AS18" i="4"/>
  <c r="AS19" i="4"/>
  <c r="AS34" i="4"/>
  <c r="AS20" i="4"/>
  <c r="AS21" i="4"/>
  <c r="AS22" i="4"/>
  <c r="AS23" i="4"/>
  <c r="AS38" i="4"/>
  <c r="AS36" i="4"/>
  <c r="AS24" i="4"/>
  <c r="AS35" i="4"/>
  <c r="AT40" i="2"/>
  <c r="AU40" i="2" s="1"/>
  <c r="AT2" i="2"/>
  <c r="AV2" i="2" s="1"/>
  <c r="AW2" i="2" s="1"/>
  <c r="AT3" i="2"/>
  <c r="AU3" i="2" s="1"/>
  <c r="AT4" i="2"/>
  <c r="AV4" i="2" s="1"/>
  <c r="AW4" i="2" s="1"/>
  <c r="AT5" i="2"/>
  <c r="AU5" i="2" s="1"/>
  <c r="AT6" i="2"/>
  <c r="AV6" i="2" s="1"/>
  <c r="AW6" i="2" s="1"/>
  <c r="AT7" i="2"/>
  <c r="AU7" i="2" s="1"/>
  <c r="AT8" i="2"/>
  <c r="AU8" i="2" s="1"/>
  <c r="AT9" i="2"/>
  <c r="AV9" i="2" s="1"/>
  <c r="AW9" i="2" s="1"/>
  <c r="AT10" i="2"/>
  <c r="AV10" i="2" s="1"/>
  <c r="AW10" i="2" s="1"/>
  <c r="AT11" i="2"/>
  <c r="AU11" i="2" s="1"/>
  <c r="AT41" i="2"/>
  <c r="AV41" i="2" s="1"/>
  <c r="AW41" i="2" s="1"/>
  <c r="AT12" i="2"/>
  <c r="AU12" i="2" s="1"/>
  <c r="AT13" i="2"/>
  <c r="AV13" i="2" s="1"/>
  <c r="AW13" i="2" s="1"/>
  <c r="AT52" i="2"/>
  <c r="AU52" i="2" s="1"/>
  <c r="AT14" i="2"/>
  <c r="AV14" i="2" s="1"/>
  <c r="AW14" i="2" s="1"/>
  <c r="AT15" i="2"/>
  <c r="AU15" i="2" s="1"/>
  <c r="AT16" i="2"/>
  <c r="AV16" i="2" s="1"/>
  <c r="AW16" i="2" s="1"/>
  <c r="AT45" i="2"/>
  <c r="AU45" i="2" s="1"/>
  <c r="AT17" i="2"/>
  <c r="AV17" i="2" s="1"/>
  <c r="AW17" i="2" s="1"/>
  <c r="AT53" i="2"/>
  <c r="AU53" i="2" s="1"/>
  <c r="AT18" i="2"/>
  <c r="AV18" i="2" s="1"/>
  <c r="AW18" i="2" s="1"/>
  <c r="AT19" i="2"/>
  <c r="AV19" i="2" s="1"/>
  <c r="AW19" i="2" s="1"/>
  <c r="AT20" i="2"/>
  <c r="AU20" i="2" s="1"/>
  <c r="AT21" i="2"/>
  <c r="AU21" i="2" s="1"/>
  <c r="AT22" i="2"/>
  <c r="AV22" i="2" s="1"/>
  <c r="AW22" i="2" s="1"/>
  <c r="AT23" i="2"/>
  <c r="AV23" i="2" s="1"/>
  <c r="AW23" i="2" s="1"/>
  <c r="AT24" i="2"/>
  <c r="AU24" i="2" s="1"/>
  <c r="AT25" i="2"/>
  <c r="AU25" i="2" s="1"/>
  <c r="AT50" i="2"/>
  <c r="AV50" i="2" s="1"/>
  <c r="AW50" i="2" s="1"/>
  <c r="AT26" i="2"/>
  <c r="AU26" i="2" s="1"/>
  <c r="AT46" i="2"/>
  <c r="AV46" i="2" s="1"/>
  <c r="AW46" i="2" s="1"/>
  <c r="AT47" i="2"/>
  <c r="AU47" i="2" s="1"/>
  <c r="AT27" i="2"/>
  <c r="AV27" i="2" s="1"/>
  <c r="AW27" i="2" s="1"/>
  <c r="AT51" i="2"/>
  <c r="AU51" i="2" s="1"/>
  <c r="AT42" i="2"/>
  <c r="AV42" i="2" s="1"/>
  <c r="AW42" i="2" s="1"/>
  <c r="AT29" i="2"/>
  <c r="AV29" i="2" s="1"/>
  <c r="AW29" i="2" s="1"/>
  <c r="AT43" i="2"/>
  <c r="AU43" i="2" s="1"/>
  <c r="AT54" i="2"/>
  <c r="AU54" i="2" s="1"/>
  <c r="AT49" i="2"/>
  <c r="AV49" i="2" s="1"/>
  <c r="AW49" i="2" s="1"/>
  <c r="AT55" i="2"/>
  <c r="AU55" i="2" s="1"/>
  <c r="AT44" i="2"/>
  <c r="AV44" i="2" s="1"/>
  <c r="AW44" i="2" s="1"/>
  <c r="AT48" i="2"/>
  <c r="AU48" i="2" s="1"/>
  <c r="AS40" i="2"/>
  <c r="AS2" i="2"/>
  <c r="AS3" i="2"/>
  <c r="AS4" i="2"/>
  <c r="AS5" i="2"/>
  <c r="AS6" i="2"/>
  <c r="AS7" i="2"/>
  <c r="AS8" i="2"/>
  <c r="AS9" i="2"/>
  <c r="AS10" i="2"/>
  <c r="AS11" i="2"/>
  <c r="AS41" i="2"/>
  <c r="AS12" i="2"/>
  <c r="AS13" i="2"/>
  <c r="AS52" i="2"/>
  <c r="AS14" i="2"/>
  <c r="AS15" i="2"/>
  <c r="AS16" i="2"/>
  <c r="AS45" i="2"/>
  <c r="AS17" i="2"/>
  <c r="AS53" i="2"/>
  <c r="AS18" i="2"/>
  <c r="AS19" i="2"/>
  <c r="AS20" i="2"/>
  <c r="AS21" i="2"/>
  <c r="AS22" i="2"/>
  <c r="AS23" i="2"/>
  <c r="AS24" i="2"/>
  <c r="AS25" i="2"/>
  <c r="AS50" i="2"/>
  <c r="AS26" i="2"/>
  <c r="AS46" i="2"/>
  <c r="AS47" i="2"/>
  <c r="AS27" i="2"/>
  <c r="AS51" i="2"/>
  <c r="AS42" i="2"/>
  <c r="AS29" i="2"/>
  <c r="AS43" i="2"/>
  <c r="AS54" i="2"/>
  <c r="AS49" i="2"/>
  <c r="AS55" i="2"/>
  <c r="AS44" i="2"/>
  <c r="AS48" i="2"/>
  <c r="BP40" i="2"/>
  <c r="BR40" i="2" s="1"/>
  <c r="BP2" i="2"/>
  <c r="BR2" i="2" s="1"/>
  <c r="BP3" i="2"/>
  <c r="BR3" i="2" s="1"/>
  <c r="BP4" i="2"/>
  <c r="BR4" i="2" s="1"/>
  <c r="BP5" i="2"/>
  <c r="BR5" i="2" s="1"/>
  <c r="BP6" i="2"/>
  <c r="BR6" i="2" s="1"/>
  <c r="BP7" i="2"/>
  <c r="BR7" i="2" s="1"/>
  <c r="BP8" i="2"/>
  <c r="BR8" i="2" s="1"/>
  <c r="BP9" i="2"/>
  <c r="BR9" i="2" s="1"/>
  <c r="BP10" i="2"/>
  <c r="BR10" i="2" s="1"/>
  <c r="BP11" i="2"/>
  <c r="BR11" i="2" s="1"/>
  <c r="BP41" i="2"/>
  <c r="BR41" i="2" s="1"/>
  <c r="BP12" i="2"/>
  <c r="BR12" i="2" s="1"/>
  <c r="BP13" i="2"/>
  <c r="BR13" i="2" s="1"/>
  <c r="BP52" i="2"/>
  <c r="BR52" i="2" s="1"/>
  <c r="BP14" i="2"/>
  <c r="BR14" i="2" s="1"/>
  <c r="BP15" i="2"/>
  <c r="BR15" i="2" s="1"/>
  <c r="BP16" i="2"/>
  <c r="BR16" i="2" s="1"/>
  <c r="BP45" i="2"/>
  <c r="BR45" i="2" s="1"/>
  <c r="BP17" i="2"/>
  <c r="BR17" i="2" s="1"/>
  <c r="BP53" i="2"/>
  <c r="BR53" i="2" s="1"/>
  <c r="BP18" i="2"/>
  <c r="BR18" i="2" s="1"/>
  <c r="BP19" i="2"/>
  <c r="BR19" i="2" s="1"/>
  <c r="BP20" i="2"/>
  <c r="BR20" i="2" s="1"/>
  <c r="BP21" i="2"/>
  <c r="BR21" i="2" s="1"/>
  <c r="BP22" i="2"/>
  <c r="BR22" i="2" s="1"/>
  <c r="BP23" i="2"/>
  <c r="BR23" i="2" s="1"/>
  <c r="BP24" i="2"/>
  <c r="BR24" i="2" s="1"/>
  <c r="BP25" i="2"/>
  <c r="BR25" i="2" s="1"/>
  <c r="BP50" i="2"/>
  <c r="BR50" i="2" s="1"/>
  <c r="BP26" i="2"/>
  <c r="BR26" i="2" s="1"/>
  <c r="BP46" i="2"/>
  <c r="BR46" i="2" s="1"/>
  <c r="BP47" i="2"/>
  <c r="BR47" i="2" s="1"/>
  <c r="BP27" i="2"/>
  <c r="BR27" i="2" s="1"/>
  <c r="BP51" i="2"/>
  <c r="BR51" i="2" s="1"/>
  <c r="BP42" i="2"/>
  <c r="BR42" i="2" s="1"/>
  <c r="BP29" i="2"/>
  <c r="BR29" i="2" s="1"/>
  <c r="BP43" i="2"/>
  <c r="BR43" i="2" s="1"/>
  <c r="BP54" i="2"/>
  <c r="BR54" i="2" s="1"/>
  <c r="BP49" i="2"/>
  <c r="BR49" i="2" s="1"/>
  <c r="BP55" i="2"/>
  <c r="BR55" i="2" s="1"/>
  <c r="BP44" i="2"/>
  <c r="BR44" i="2" s="1"/>
  <c r="BP48" i="2"/>
  <c r="BR48" i="2" s="1"/>
  <c r="BO40" i="2"/>
  <c r="BO2" i="2"/>
  <c r="BO3" i="2"/>
  <c r="BO4" i="2"/>
  <c r="BO5" i="2"/>
  <c r="BO6" i="2"/>
  <c r="BO7" i="2"/>
  <c r="BO8" i="2"/>
  <c r="BO9" i="2"/>
  <c r="BO10" i="2"/>
  <c r="BO11" i="2"/>
  <c r="BO41" i="2"/>
  <c r="BO12" i="2"/>
  <c r="BO13" i="2"/>
  <c r="BO52" i="2"/>
  <c r="BO14" i="2"/>
  <c r="BO15" i="2"/>
  <c r="BO16" i="2"/>
  <c r="BO45" i="2"/>
  <c r="BO17" i="2"/>
  <c r="BO53" i="2"/>
  <c r="BO18" i="2"/>
  <c r="BO19" i="2"/>
  <c r="BO20" i="2"/>
  <c r="BO21" i="2"/>
  <c r="BO22" i="2"/>
  <c r="BO23" i="2"/>
  <c r="BO24" i="2"/>
  <c r="BO25" i="2"/>
  <c r="BO50" i="2"/>
  <c r="BO26" i="2"/>
  <c r="BO46" i="2"/>
  <c r="BO47" i="2"/>
  <c r="BO27" i="2"/>
  <c r="BO51" i="2"/>
  <c r="BO42" i="2"/>
  <c r="BO29" i="2"/>
  <c r="BO43" i="2"/>
  <c r="BO54" i="2"/>
  <c r="BO49" i="2"/>
  <c r="BO55" i="2"/>
  <c r="BO44" i="2"/>
  <c r="BO48" i="2"/>
  <c r="L2" i="4"/>
  <c r="M2" i="4" s="1"/>
  <c r="L3" i="4"/>
  <c r="M3" i="4" s="1"/>
  <c r="L32" i="4"/>
  <c r="M32" i="4" s="1"/>
  <c r="L4" i="4"/>
  <c r="M4" i="4" s="1"/>
  <c r="L5" i="4"/>
  <c r="M5" i="4" s="1"/>
  <c r="L6" i="4"/>
  <c r="M6" i="4" s="1"/>
  <c r="L7" i="4"/>
  <c r="M7" i="4" s="1"/>
  <c r="L40" i="4"/>
  <c r="M40" i="4" s="1"/>
  <c r="L41" i="4"/>
  <c r="M41" i="4" s="1"/>
  <c r="L8" i="4"/>
  <c r="M8" i="4" s="1"/>
  <c r="L9" i="4"/>
  <c r="M9" i="4" s="1"/>
  <c r="L10" i="4"/>
  <c r="M10" i="4" s="1"/>
  <c r="L33" i="4"/>
  <c r="M33" i="4" s="1"/>
  <c r="L11" i="4"/>
  <c r="M11" i="4" s="1"/>
  <c r="L12" i="4"/>
  <c r="M12" i="4" s="1"/>
  <c r="L13" i="4"/>
  <c r="M13" i="4" s="1"/>
  <c r="L42" i="4"/>
  <c r="M42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43" i="4"/>
  <c r="M43" i="4" s="1"/>
  <c r="L34" i="4"/>
  <c r="M34" i="4" s="1"/>
  <c r="L20" i="4"/>
  <c r="M20" i="4" s="1"/>
  <c r="L21" i="4"/>
  <c r="M21" i="4" s="1"/>
  <c r="L22" i="4"/>
  <c r="M22" i="4" s="1"/>
  <c r="L23" i="4"/>
  <c r="M23" i="4" s="1"/>
  <c r="L38" i="4"/>
  <c r="M38" i="4" s="1"/>
  <c r="L36" i="4"/>
  <c r="M36" i="4" s="1"/>
  <c r="L24" i="4"/>
  <c r="M24" i="4" s="1"/>
  <c r="L35" i="4"/>
  <c r="K2" i="4"/>
  <c r="K3" i="4"/>
  <c r="K32" i="4"/>
  <c r="K4" i="4"/>
  <c r="K5" i="4"/>
  <c r="K6" i="4"/>
  <c r="K7" i="4"/>
  <c r="K40" i="4"/>
  <c r="K41" i="4"/>
  <c r="K8" i="4"/>
  <c r="K9" i="4"/>
  <c r="K10" i="4"/>
  <c r="K33" i="4"/>
  <c r="K11" i="4"/>
  <c r="K12" i="4"/>
  <c r="K13" i="4"/>
  <c r="K42" i="4"/>
  <c r="K14" i="4"/>
  <c r="K15" i="4"/>
  <c r="K16" i="4"/>
  <c r="K17" i="4"/>
  <c r="K18" i="4"/>
  <c r="K19" i="4"/>
  <c r="K43" i="4"/>
  <c r="K34" i="4"/>
  <c r="K20" i="4"/>
  <c r="K21" i="4"/>
  <c r="K22" i="4"/>
  <c r="K23" i="4"/>
  <c r="K38" i="4"/>
  <c r="K36" i="4"/>
  <c r="K24" i="4"/>
  <c r="K35" i="4"/>
  <c r="CA2" i="4"/>
  <c r="CA3" i="4"/>
  <c r="CA32" i="4"/>
  <c r="CA4" i="4"/>
  <c r="CA5" i="4"/>
  <c r="CA6" i="4"/>
  <c r="CA7" i="4"/>
  <c r="CA40" i="4"/>
  <c r="CB40" i="4" s="1"/>
  <c r="CA41" i="4"/>
  <c r="CC41" i="4" s="1"/>
  <c r="CD41" i="4" s="1"/>
  <c r="CA8" i="4"/>
  <c r="CA9" i="4"/>
  <c r="CA10" i="4"/>
  <c r="CA33" i="4"/>
  <c r="CA11" i="4"/>
  <c r="CA12" i="4"/>
  <c r="CA13" i="4"/>
  <c r="CA42" i="4"/>
  <c r="CC42" i="4" s="1"/>
  <c r="CD42" i="4" s="1"/>
  <c r="CA14" i="4"/>
  <c r="CA15" i="4"/>
  <c r="CA16" i="4"/>
  <c r="CA17" i="4"/>
  <c r="CA18" i="4"/>
  <c r="CA19" i="4"/>
  <c r="CA43" i="4"/>
  <c r="CB43" i="4" s="1"/>
  <c r="CA34" i="4"/>
  <c r="CA20" i="4"/>
  <c r="CA21" i="4"/>
  <c r="CA22" i="4"/>
  <c r="CA23" i="4"/>
  <c r="CA38" i="4"/>
  <c r="CB38" i="4" s="1"/>
  <c r="CA36" i="4"/>
  <c r="CB36" i="4" s="1"/>
  <c r="CA24" i="4"/>
  <c r="BZ2" i="4"/>
  <c r="BZ3" i="4"/>
  <c r="BZ32" i="4"/>
  <c r="BZ4" i="4"/>
  <c r="BZ5" i="4"/>
  <c r="BZ6" i="4"/>
  <c r="BZ7" i="4"/>
  <c r="BZ40" i="4"/>
  <c r="BZ41" i="4"/>
  <c r="BZ8" i="4"/>
  <c r="BZ9" i="4"/>
  <c r="BZ10" i="4"/>
  <c r="BZ33" i="4"/>
  <c r="BZ11" i="4"/>
  <c r="BZ12" i="4"/>
  <c r="BZ13" i="4"/>
  <c r="BZ42" i="4"/>
  <c r="BZ14" i="4"/>
  <c r="BZ15" i="4"/>
  <c r="BZ16" i="4"/>
  <c r="BZ17" i="4"/>
  <c r="BZ18" i="4"/>
  <c r="BZ19" i="4"/>
  <c r="BZ43" i="4"/>
  <c r="BZ34" i="4"/>
  <c r="BZ20" i="4"/>
  <c r="BZ21" i="4"/>
  <c r="BZ22" i="4"/>
  <c r="BZ23" i="4"/>
  <c r="BZ38" i="4"/>
  <c r="BZ36" i="4"/>
  <c r="BZ24" i="4"/>
  <c r="BZ35" i="4"/>
  <c r="FS29" i="2" l="1"/>
  <c r="KK29" i="2" s="1"/>
  <c r="FS26" i="2"/>
  <c r="KK26" i="2" s="1"/>
  <c r="FS25" i="2"/>
  <c r="KK25" i="2" s="1"/>
  <c r="FS23" i="2"/>
  <c r="KK23" i="2" s="1"/>
  <c r="FS21" i="2"/>
  <c r="KK21" i="2" s="1"/>
  <c r="FS19" i="2"/>
  <c r="KK19" i="2" s="1"/>
  <c r="FS15" i="2"/>
  <c r="KK15" i="2" s="1"/>
  <c r="FS12" i="2"/>
  <c r="KK12" i="2" s="1"/>
  <c r="FS11" i="2"/>
  <c r="KK11" i="2" s="1"/>
  <c r="FS9" i="2"/>
  <c r="KK9" i="2" s="1"/>
  <c r="FS7" i="2"/>
  <c r="KK7" i="2" s="1"/>
  <c r="FS5" i="2"/>
  <c r="KK5" i="2" s="1"/>
  <c r="FS3" i="2"/>
  <c r="KK3" i="2" s="1"/>
  <c r="FS27" i="2"/>
  <c r="KK27" i="2" s="1"/>
  <c r="FS24" i="2"/>
  <c r="KK24" i="2" s="1"/>
  <c r="FS22" i="2"/>
  <c r="KK22" i="2" s="1"/>
  <c r="FS20" i="2"/>
  <c r="KK20" i="2" s="1"/>
  <c r="FS18" i="2"/>
  <c r="KK18" i="2" s="1"/>
  <c r="FS17" i="2"/>
  <c r="KK17" i="2" s="1"/>
  <c r="FS16" i="2"/>
  <c r="KK16" i="2" s="1"/>
  <c r="FS14" i="2"/>
  <c r="KK14" i="2" s="1"/>
  <c r="FS13" i="2"/>
  <c r="KK13" i="2" s="1"/>
  <c r="FS10" i="2"/>
  <c r="KK10" i="2" s="1"/>
  <c r="FS8" i="2"/>
  <c r="KK8" i="2" s="1"/>
  <c r="FS6" i="2"/>
  <c r="KK6" i="2" s="1"/>
  <c r="FS4" i="2"/>
  <c r="KK4" i="2" s="1"/>
  <c r="FS2" i="2"/>
  <c r="KK2" i="2" s="1"/>
  <c r="CB44" i="2"/>
  <c r="CC23" i="4"/>
  <c r="CD23" i="4" s="1"/>
  <c r="CC34" i="4"/>
  <c r="CD34" i="4" s="1"/>
  <c r="CC17" i="4"/>
  <c r="CD17" i="4" s="1"/>
  <c r="CC12" i="4"/>
  <c r="CD12" i="4" s="1"/>
  <c r="CC9" i="4"/>
  <c r="CD9" i="4" s="1"/>
  <c r="CC5" i="4"/>
  <c r="CD5" i="4" s="1"/>
  <c r="CC2" i="4"/>
  <c r="CD2" i="4" s="1"/>
  <c r="GD35" i="4"/>
  <c r="GD22" i="4"/>
  <c r="JZ22" i="4" s="1"/>
  <c r="GD20" i="4"/>
  <c r="JZ20" i="4" s="1"/>
  <c r="GD19" i="4"/>
  <c r="JZ19" i="4" s="1"/>
  <c r="GD17" i="4"/>
  <c r="JZ17" i="4" s="1"/>
  <c r="GD15" i="4"/>
  <c r="JZ15" i="4" s="1"/>
  <c r="GD13" i="4"/>
  <c r="JZ13" i="4" s="1"/>
  <c r="GD11" i="4"/>
  <c r="JZ11" i="4" s="1"/>
  <c r="GD10" i="4"/>
  <c r="JZ10" i="4" s="1"/>
  <c r="GD8" i="4"/>
  <c r="JZ8" i="4" s="1"/>
  <c r="GD6" i="4"/>
  <c r="JZ6" i="4" s="1"/>
  <c r="GD4" i="4"/>
  <c r="JZ4" i="4" s="1"/>
  <c r="GD3" i="4"/>
  <c r="JZ3" i="4" s="1"/>
  <c r="CC24" i="4"/>
  <c r="CD24" i="4" s="1"/>
  <c r="CB22" i="4"/>
  <c r="CB20" i="4"/>
  <c r="CB18" i="4"/>
  <c r="CB16" i="4"/>
  <c r="CB14" i="4"/>
  <c r="CB13" i="4"/>
  <c r="CB11" i="4"/>
  <c r="CB10" i="4"/>
  <c r="CB8" i="4"/>
  <c r="CB6" i="4"/>
  <c r="CB4" i="4"/>
  <c r="CB3" i="4"/>
  <c r="GD24" i="4"/>
  <c r="JZ24" i="4" s="1"/>
  <c r="GD23" i="4"/>
  <c r="JZ23" i="4" s="1"/>
  <c r="GD21" i="4"/>
  <c r="JZ21" i="4" s="1"/>
  <c r="GD34" i="4"/>
  <c r="GD18" i="4"/>
  <c r="JZ18" i="4" s="1"/>
  <c r="GD16" i="4"/>
  <c r="JZ16" i="4" s="1"/>
  <c r="GD14" i="4"/>
  <c r="JZ14" i="4" s="1"/>
  <c r="GD12" i="4"/>
  <c r="JZ12" i="4" s="1"/>
  <c r="GD33" i="4"/>
  <c r="GD9" i="4"/>
  <c r="JZ9" i="4" s="1"/>
  <c r="GD7" i="4"/>
  <c r="JZ7" i="4" s="1"/>
  <c r="GD5" i="4"/>
  <c r="JZ5" i="4" s="1"/>
  <c r="GD32" i="4"/>
  <c r="GD2" i="4"/>
  <c r="JZ2" i="4" s="1"/>
  <c r="CC21" i="4"/>
  <c r="CD21" i="4" s="1"/>
  <c r="CC19" i="4"/>
  <c r="CD19" i="4" s="1"/>
  <c r="CC15" i="4"/>
  <c r="CD15" i="4" s="1"/>
  <c r="CC33" i="4"/>
  <c r="CD33" i="4" s="1"/>
  <c r="CC7" i="4"/>
  <c r="CD7" i="4" s="1"/>
  <c r="CC32" i="4"/>
  <c r="CD32" i="4" s="1"/>
  <c r="AX44" i="2"/>
  <c r="AX49" i="2"/>
  <c r="AX29" i="2"/>
  <c r="AX42" i="2"/>
  <c r="AX27" i="2"/>
  <c r="AX46" i="2"/>
  <c r="AX50" i="2"/>
  <c r="AX23" i="2"/>
  <c r="AX22" i="2"/>
  <c r="AX19" i="2"/>
  <c r="AX18" i="2"/>
  <c r="AX17" i="2"/>
  <c r="AX16" i="2"/>
  <c r="AX14" i="2"/>
  <c r="AX13" i="2"/>
  <c r="AX41" i="2"/>
  <c r="AX10" i="2"/>
  <c r="AX9" i="2"/>
  <c r="AX6" i="2"/>
  <c r="AX4" i="2"/>
  <c r="AX2" i="2"/>
  <c r="CC44" i="2"/>
  <c r="CD44" i="2" s="1"/>
  <c r="CC49" i="2"/>
  <c r="CD49" i="2" s="1"/>
  <c r="CC48" i="2"/>
  <c r="CD48" i="2" s="1"/>
  <c r="CC55" i="2"/>
  <c r="CD55" i="2" s="1"/>
  <c r="CC54" i="2"/>
  <c r="CD54" i="2" s="1"/>
  <c r="AU44" i="2"/>
  <c r="AU49" i="2"/>
  <c r="AU29" i="2"/>
  <c r="AU42" i="2"/>
  <c r="AU27" i="2"/>
  <c r="AU46" i="2"/>
  <c r="AU50" i="2"/>
  <c r="AU23" i="2"/>
  <c r="AU22" i="2"/>
  <c r="AU19" i="2"/>
  <c r="AU18" i="2"/>
  <c r="AU17" i="2"/>
  <c r="AU16" i="2"/>
  <c r="AU14" i="2"/>
  <c r="AU13" i="2"/>
  <c r="AU41" i="2"/>
  <c r="AU10" i="2"/>
  <c r="AU9" i="2"/>
  <c r="AU6" i="2"/>
  <c r="AU4" i="2"/>
  <c r="AU2" i="2"/>
  <c r="AV48" i="2"/>
  <c r="AW48" i="2" s="1"/>
  <c r="AV55" i="2"/>
  <c r="AW55" i="2" s="1"/>
  <c r="AV54" i="2"/>
  <c r="AW54" i="2" s="1"/>
  <c r="AV43" i="2"/>
  <c r="AW43" i="2" s="1"/>
  <c r="AV51" i="2"/>
  <c r="AW51" i="2" s="1"/>
  <c r="AV47" i="2"/>
  <c r="AW47" i="2" s="1"/>
  <c r="AV26" i="2"/>
  <c r="AW26" i="2" s="1"/>
  <c r="AV25" i="2"/>
  <c r="AW25" i="2" s="1"/>
  <c r="AV24" i="2"/>
  <c r="AW24" i="2" s="1"/>
  <c r="AV21" i="2"/>
  <c r="AW21" i="2" s="1"/>
  <c r="AV20" i="2"/>
  <c r="AW20" i="2" s="1"/>
  <c r="AV53" i="2"/>
  <c r="AW53" i="2" s="1"/>
  <c r="AV45" i="2"/>
  <c r="AW45" i="2" s="1"/>
  <c r="AV15" i="2"/>
  <c r="AW15" i="2" s="1"/>
  <c r="AV52" i="2"/>
  <c r="AW52" i="2" s="1"/>
  <c r="AV12" i="2"/>
  <c r="AW12" i="2" s="1"/>
  <c r="AV11" i="2"/>
  <c r="AW11" i="2" s="1"/>
  <c r="AV8" i="2"/>
  <c r="AW8" i="2" s="1"/>
  <c r="AV7" i="2"/>
  <c r="AW7" i="2" s="1"/>
  <c r="AV5" i="2"/>
  <c r="AW5" i="2" s="1"/>
  <c r="AV3" i="2"/>
  <c r="AW3" i="2" s="1"/>
  <c r="AV40" i="2"/>
  <c r="AW40" i="2" s="1"/>
  <c r="BQ48" i="2"/>
  <c r="BQ55" i="2"/>
  <c r="BQ54" i="2"/>
  <c r="BQ43" i="2"/>
  <c r="BQ51" i="2"/>
  <c r="BQ47" i="2"/>
  <c r="BQ26" i="2"/>
  <c r="BQ25" i="2"/>
  <c r="BQ24" i="2"/>
  <c r="BQ21" i="2"/>
  <c r="BQ20" i="2"/>
  <c r="BQ53" i="2"/>
  <c r="BQ45" i="2"/>
  <c r="BQ15" i="2"/>
  <c r="BQ52" i="2"/>
  <c r="BQ12" i="2"/>
  <c r="BQ11" i="2"/>
  <c r="BQ8" i="2"/>
  <c r="BQ7" i="2"/>
  <c r="BQ5" i="2"/>
  <c r="BQ3" i="2"/>
  <c r="BQ40" i="2"/>
  <c r="BQ44" i="2"/>
  <c r="BQ49" i="2"/>
  <c r="BQ29" i="2"/>
  <c r="BQ42" i="2"/>
  <c r="BQ27" i="2"/>
  <c r="BQ46" i="2"/>
  <c r="BQ50" i="2"/>
  <c r="BQ23" i="2"/>
  <c r="BQ22" i="2"/>
  <c r="BQ19" i="2"/>
  <c r="BQ18" i="2"/>
  <c r="BQ17" i="2"/>
  <c r="BQ16" i="2"/>
  <c r="BQ14" i="2"/>
  <c r="BQ13" i="2"/>
  <c r="BQ41" i="2"/>
  <c r="BQ10" i="2"/>
  <c r="BQ9" i="2"/>
  <c r="BQ6" i="2"/>
  <c r="BQ4" i="2"/>
  <c r="BQ2" i="2"/>
  <c r="CB24" i="4"/>
  <c r="CB23" i="4"/>
  <c r="CB21" i="4"/>
  <c r="CB34" i="4"/>
  <c r="CB19" i="4"/>
  <c r="CB17" i="4"/>
  <c r="CB15" i="4"/>
  <c r="CB42" i="4"/>
  <c r="CB12" i="4"/>
  <c r="CB33" i="4"/>
  <c r="CB9" i="4"/>
  <c r="CB41" i="4"/>
  <c r="CB7" i="4"/>
  <c r="CB5" i="4"/>
  <c r="CB32" i="4"/>
  <c r="CB2" i="4"/>
  <c r="CC36" i="4"/>
  <c r="CD36" i="4" s="1"/>
  <c r="CC38" i="4"/>
  <c r="CD38" i="4" s="1"/>
  <c r="CC22" i="4"/>
  <c r="CD22" i="4" s="1"/>
  <c r="CC20" i="4"/>
  <c r="CD20" i="4" s="1"/>
  <c r="CC43" i="4"/>
  <c r="CD43" i="4" s="1"/>
  <c r="CE43" i="4" s="1"/>
  <c r="CC18" i="4"/>
  <c r="CD18" i="4" s="1"/>
  <c r="CC16" i="4"/>
  <c r="CD16" i="4" s="1"/>
  <c r="CC14" i="4"/>
  <c r="CD14" i="4" s="1"/>
  <c r="CC13" i="4"/>
  <c r="CD13" i="4" s="1"/>
  <c r="CC11" i="4"/>
  <c r="CD11" i="4" s="1"/>
  <c r="CC10" i="4"/>
  <c r="CD10" i="4" s="1"/>
  <c r="CC8" i="4"/>
  <c r="CD8" i="4" s="1"/>
  <c r="CC40" i="4"/>
  <c r="CD40" i="4" s="1"/>
  <c r="CC6" i="4"/>
  <c r="CD6" i="4" s="1"/>
  <c r="CC4" i="4"/>
  <c r="CD4" i="4" s="1"/>
  <c r="CC3" i="4"/>
  <c r="CD3" i="4" s="1"/>
  <c r="CH43" i="4"/>
  <c r="CS43" i="4"/>
  <c r="CT43" i="4"/>
  <c r="CV43" i="4" s="1"/>
  <c r="CW43" i="4" s="1"/>
  <c r="CX43" i="4" s="1"/>
  <c r="CS38" i="4"/>
  <c r="CT38" i="4"/>
  <c r="CV38" i="4" s="1"/>
  <c r="CW38" i="4" s="1"/>
  <c r="CX38" i="4" s="1"/>
  <c r="CS37" i="4"/>
  <c r="CT37" i="4"/>
  <c r="CS36" i="4"/>
  <c r="CT36" i="4"/>
  <c r="CE34" i="4"/>
  <c r="CE38" i="4"/>
  <c r="BO24" i="4"/>
  <c r="BP24" i="4"/>
  <c r="BQ24" i="4" s="1"/>
  <c r="BG16" i="4"/>
  <c r="BH16" i="4" s="1"/>
  <c r="BG17" i="4"/>
  <c r="BH17" i="4" s="1"/>
  <c r="BG18" i="4"/>
  <c r="BH18" i="4" s="1"/>
  <c r="BG19" i="4"/>
  <c r="BH19" i="4" s="1"/>
  <c r="BD43" i="4"/>
  <c r="BE43" i="4"/>
  <c r="BG43" i="4" s="1"/>
  <c r="BH43" i="4" s="1"/>
  <c r="BI43" i="4" s="1"/>
  <c r="BG34" i="4"/>
  <c r="BH34" i="4" s="1"/>
  <c r="BG20" i="4"/>
  <c r="BH20" i="4" s="1"/>
  <c r="BG21" i="4"/>
  <c r="BH21" i="4" s="1"/>
  <c r="BG22" i="4"/>
  <c r="BH22" i="4" s="1"/>
  <c r="BG23" i="4"/>
  <c r="BH23" i="4" s="1"/>
  <c r="BG38" i="4"/>
  <c r="BH38" i="4" s="1"/>
  <c r="BG37" i="4"/>
  <c r="BH37" i="4" s="1"/>
  <c r="BG36" i="4"/>
  <c r="BH36" i="4" s="1"/>
  <c r="BG24" i="4"/>
  <c r="BH24" i="4" s="1"/>
  <c r="AU36" i="4"/>
  <c r="AU24" i="4"/>
  <c r="AH24" i="4"/>
  <c r="AI24" i="4"/>
  <c r="AJ24" i="4" s="1"/>
  <c r="W24" i="4"/>
  <c r="X24" i="4"/>
  <c r="Y24" i="4" s="1"/>
  <c r="Q43" i="4"/>
  <c r="R43" i="4" s="1"/>
  <c r="S43" i="4" s="1"/>
  <c r="Q38" i="4"/>
  <c r="R38" i="4" s="1"/>
  <c r="N16" i="4"/>
  <c r="N17" i="4"/>
  <c r="N18" i="4"/>
  <c r="N19" i="4"/>
  <c r="N43" i="4"/>
  <c r="N34" i="4"/>
  <c r="N20" i="4"/>
  <c r="N21" i="4"/>
  <c r="N22" i="4"/>
  <c r="N23" i="4"/>
  <c r="N38" i="4"/>
  <c r="N36" i="4"/>
  <c r="N24" i="4"/>
  <c r="AI2" i="4"/>
  <c r="AK2" i="4" s="1"/>
  <c r="AL2" i="4" s="1"/>
  <c r="AI3" i="4"/>
  <c r="AK3" i="4" s="1"/>
  <c r="AL3" i="4" s="1"/>
  <c r="AI32" i="4"/>
  <c r="AK32" i="4" s="1"/>
  <c r="AL32" i="4" s="1"/>
  <c r="AI4" i="4"/>
  <c r="AK4" i="4" s="1"/>
  <c r="AL4" i="4" s="1"/>
  <c r="AI5" i="4"/>
  <c r="AK5" i="4" s="1"/>
  <c r="AL5" i="4" s="1"/>
  <c r="AI6" i="4"/>
  <c r="AK6" i="4" s="1"/>
  <c r="AL6" i="4" s="1"/>
  <c r="AI7" i="4"/>
  <c r="AK7" i="4" s="1"/>
  <c r="AL7" i="4" s="1"/>
  <c r="AI40" i="4"/>
  <c r="AK40" i="4" s="1"/>
  <c r="AL40" i="4" s="1"/>
  <c r="AM40" i="4" s="1"/>
  <c r="AI41" i="4"/>
  <c r="AK41" i="4" s="1"/>
  <c r="AL41" i="4" s="1"/>
  <c r="AM41" i="4" s="1"/>
  <c r="AI8" i="4"/>
  <c r="AK8" i="4" s="1"/>
  <c r="AL8" i="4" s="1"/>
  <c r="AI9" i="4"/>
  <c r="AK9" i="4" s="1"/>
  <c r="AL9" i="4" s="1"/>
  <c r="AI10" i="4"/>
  <c r="AK10" i="4" s="1"/>
  <c r="AL10" i="4" s="1"/>
  <c r="AI33" i="4"/>
  <c r="AK33" i="4" s="1"/>
  <c r="AL33" i="4" s="1"/>
  <c r="AI11" i="4"/>
  <c r="AK11" i="4" s="1"/>
  <c r="AL11" i="4" s="1"/>
  <c r="AI12" i="4"/>
  <c r="AK12" i="4" s="1"/>
  <c r="AL12" i="4" s="1"/>
  <c r="AI13" i="4"/>
  <c r="AK13" i="4" s="1"/>
  <c r="AL13" i="4" s="1"/>
  <c r="AI42" i="4"/>
  <c r="AK42" i="4" s="1"/>
  <c r="AL42" i="4" s="1"/>
  <c r="AM42" i="4" s="1"/>
  <c r="AI14" i="4"/>
  <c r="AK14" i="4" s="1"/>
  <c r="AL14" i="4" s="1"/>
  <c r="AI15" i="4"/>
  <c r="AK15" i="4" s="1"/>
  <c r="AL15" i="4" s="1"/>
  <c r="AI16" i="4"/>
  <c r="AK16" i="4" s="1"/>
  <c r="AL16" i="4" s="1"/>
  <c r="AI17" i="4"/>
  <c r="AK17" i="4" s="1"/>
  <c r="AL17" i="4" s="1"/>
  <c r="AI18" i="4"/>
  <c r="AK18" i="4" s="1"/>
  <c r="AL18" i="4" s="1"/>
  <c r="AI19" i="4"/>
  <c r="AK19" i="4" s="1"/>
  <c r="AL19" i="4" s="1"/>
  <c r="AI43" i="4"/>
  <c r="AK43" i="4" s="1"/>
  <c r="AL43" i="4" s="1"/>
  <c r="AM43" i="4" s="1"/>
  <c r="AI34" i="4"/>
  <c r="AK34" i="4" s="1"/>
  <c r="AL34" i="4" s="1"/>
  <c r="AI20" i="4"/>
  <c r="AK20" i="4" s="1"/>
  <c r="AL20" i="4" s="1"/>
  <c r="AI21" i="4"/>
  <c r="AK21" i="4" s="1"/>
  <c r="AL21" i="4" s="1"/>
  <c r="AI22" i="4"/>
  <c r="AK22" i="4" s="1"/>
  <c r="AL22" i="4" s="1"/>
  <c r="AI23" i="4"/>
  <c r="AK23" i="4" s="1"/>
  <c r="AL23" i="4" s="1"/>
  <c r="AI38" i="4"/>
  <c r="AK38" i="4" s="1"/>
  <c r="AL38" i="4" s="1"/>
  <c r="AI36" i="4"/>
  <c r="AK36" i="4" s="1"/>
  <c r="AL36" i="4" s="1"/>
  <c r="AI35" i="4"/>
  <c r="AH2" i="4"/>
  <c r="AH3" i="4"/>
  <c r="AH32" i="4"/>
  <c r="AH4" i="4"/>
  <c r="AH5" i="4"/>
  <c r="AH6" i="4"/>
  <c r="AH7" i="4"/>
  <c r="AH40" i="4"/>
  <c r="AH41" i="4"/>
  <c r="AH8" i="4"/>
  <c r="AH9" i="4"/>
  <c r="AH10" i="4"/>
  <c r="AH33" i="4"/>
  <c r="AH11" i="4"/>
  <c r="AH12" i="4"/>
  <c r="AH13" i="4"/>
  <c r="AH42" i="4"/>
  <c r="AH14" i="4"/>
  <c r="AH15" i="4"/>
  <c r="AH16" i="4"/>
  <c r="AH17" i="4"/>
  <c r="AH18" i="4"/>
  <c r="AH19" i="4"/>
  <c r="AH43" i="4"/>
  <c r="AH34" i="4"/>
  <c r="AH20" i="4"/>
  <c r="AH21" i="4"/>
  <c r="AH22" i="4"/>
  <c r="AH23" i="4"/>
  <c r="AH38" i="4"/>
  <c r="AH36" i="4"/>
  <c r="AH35" i="4"/>
  <c r="BP2" i="4"/>
  <c r="BQ2" i="4" s="1"/>
  <c r="BP3" i="4"/>
  <c r="BQ3" i="4" s="1"/>
  <c r="BP32" i="4"/>
  <c r="BQ32" i="4" s="1"/>
  <c r="BP4" i="4"/>
  <c r="BQ4" i="4" s="1"/>
  <c r="BP5" i="4"/>
  <c r="BQ5" i="4" s="1"/>
  <c r="BP6" i="4"/>
  <c r="BQ6" i="4" s="1"/>
  <c r="BP7" i="4"/>
  <c r="BQ7" i="4" s="1"/>
  <c r="BP40" i="4"/>
  <c r="BQ40" i="4" s="1"/>
  <c r="BP41" i="4"/>
  <c r="BQ41" i="4" s="1"/>
  <c r="BP8" i="4"/>
  <c r="BQ8" i="4" s="1"/>
  <c r="BP9" i="4"/>
  <c r="BQ9" i="4" s="1"/>
  <c r="BP10" i="4"/>
  <c r="BQ10" i="4" s="1"/>
  <c r="BP33" i="4"/>
  <c r="BQ33" i="4" s="1"/>
  <c r="BP11" i="4"/>
  <c r="BQ11" i="4" s="1"/>
  <c r="BP12" i="4"/>
  <c r="BQ12" i="4" s="1"/>
  <c r="BP13" i="4"/>
  <c r="BQ13" i="4" s="1"/>
  <c r="BP42" i="4"/>
  <c r="BQ42" i="4" s="1"/>
  <c r="BP14" i="4"/>
  <c r="BQ14" i="4" s="1"/>
  <c r="BP15" i="4"/>
  <c r="BQ15" i="4" s="1"/>
  <c r="BP16" i="4"/>
  <c r="BQ16" i="4" s="1"/>
  <c r="BP17" i="4"/>
  <c r="BQ17" i="4" s="1"/>
  <c r="BP18" i="4"/>
  <c r="BQ18" i="4" s="1"/>
  <c r="BP19" i="4"/>
  <c r="BQ19" i="4" s="1"/>
  <c r="BP43" i="4"/>
  <c r="BQ43" i="4" s="1"/>
  <c r="BP34" i="4"/>
  <c r="BQ34" i="4" s="1"/>
  <c r="BP20" i="4"/>
  <c r="BQ20" i="4" s="1"/>
  <c r="BP21" i="4"/>
  <c r="BQ21" i="4" s="1"/>
  <c r="BP22" i="4"/>
  <c r="BQ22" i="4" s="1"/>
  <c r="BP23" i="4"/>
  <c r="BQ23" i="4" s="1"/>
  <c r="BP38" i="4"/>
  <c r="BQ38" i="4" s="1"/>
  <c r="BP36" i="4"/>
  <c r="BQ36" i="4" s="1"/>
  <c r="BO2" i="4"/>
  <c r="BO3" i="4"/>
  <c r="BO32" i="4"/>
  <c r="BO4" i="4"/>
  <c r="BO5" i="4"/>
  <c r="BO6" i="4"/>
  <c r="BO7" i="4"/>
  <c r="BO40" i="4"/>
  <c r="BO41" i="4"/>
  <c r="BO8" i="4"/>
  <c r="BO9" i="4"/>
  <c r="BO10" i="4"/>
  <c r="BO33" i="4"/>
  <c r="BO11" i="4"/>
  <c r="BO12" i="4"/>
  <c r="BO13" i="4"/>
  <c r="BO42" i="4"/>
  <c r="BO14" i="4"/>
  <c r="BO15" i="4"/>
  <c r="BO16" i="4"/>
  <c r="BO17" i="4"/>
  <c r="BO18" i="4"/>
  <c r="BO19" i="4"/>
  <c r="BO43" i="4"/>
  <c r="BO34" i="4"/>
  <c r="BO20" i="4"/>
  <c r="BO21" i="4"/>
  <c r="BO22" i="4"/>
  <c r="BO23" i="4"/>
  <c r="BO38" i="4"/>
  <c r="BO36" i="4"/>
  <c r="BO35" i="4"/>
  <c r="AI40" i="2"/>
  <c r="AJ40" i="2" s="1"/>
  <c r="AI2" i="2"/>
  <c r="AJ2" i="2" s="1"/>
  <c r="AI3" i="2"/>
  <c r="AJ3" i="2" s="1"/>
  <c r="AI4" i="2"/>
  <c r="AJ4" i="2" s="1"/>
  <c r="AI5" i="2"/>
  <c r="AJ5" i="2" s="1"/>
  <c r="AI6" i="2"/>
  <c r="AJ6" i="2" s="1"/>
  <c r="AI7" i="2"/>
  <c r="AJ7" i="2" s="1"/>
  <c r="AI8" i="2"/>
  <c r="AJ8" i="2" s="1"/>
  <c r="AI9" i="2"/>
  <c r="AJ9" i="2" s="1"/>
  <c r="AI10" i="2"/>
  <c r="AJ10" i="2" s="1"/>
  <c r="AI11" i="2"/>
  <c r="AJ11" i="2" s="1"/>
  <c r="AI41" i="2"/>
  <c r="AJ41" i="2" s="1"/>
  <c r="AI12" i="2"/>
  <c r="AJ12" i="2" s="1"/>
  <c r="AI13" i="2"/>
  <c r="AJ13" i="2" s="1"/>
  <c r="AI52" i="2"/>
  <c r="AJ52" i="2" s="1"/>
  <c r="AI14" i="2"/>
  <c r="AJ14" i="2" s="1"/>
  <c r="AI15" i="2"/>
  <c r="AJ15" i="2" s="1"/>
  <c r="AI16" i="2"/>
  <c r="AJ16" i="2" s="1"/>
  <c r="AI45" i="2"/>
  <c r="AJ45" i="2" s="1"/>
  <c r="AI17" i="2"/>
  <c r="AJ17" i="2" s="1"/>
  <c r="AI53" i="2"/>
  <c r="AJ53" i="2" s="1"/>
  <c r="AI18" i="2"/>
  <c r="AJ18" i="2" s="1"/>
  <c r="AI19" i="2"/>
  <c r="AJ19" i="2" s="1"/>
  <c r="AI20" i="2"/>
  <c r="AJ20" i="2" s="1"/>
  <c r="AI21" i="2"/>
  <c r="AJ21" i="2" s="1"/>
  <c r="AI22" i="2"/>
  <c r="AJ22" i="2" s="1"/>
  <c r="AI23" i="2"/>
  <c r="AJ23" i="2" s="1"/>
  <c r="AI24" i="2"/>
  <c r="AJ24" i="2" s="1"/>
  <c r="AI25" i="2"/>
  <c r="AJ25" i="2" s="1"/>
  <c r="AI50" i="2"/>
  <c r="AJ50" i="2" s="1"/>
  <c r="AI26" i="2"/>
  <c r="AJ26" i="2" s="1"/>
  <c r="AI46" i="2"/>
  <c r="AJ46" i="2" s="1"/>
  <c r="AI47" i="2"/>
  <c r="AJ47" i="2" s="1"/>
  <c r="AI27" i="2"/>
  <c r="AJ27" i="2" s="1"/>
  <c r="AI51" i="2"/>
  <c r="AJ51" i="2" s="1"/>
  <c r="AI42" i="2"/>
  <c r="AJ42" i="2" s="1"/>
  <c r="AI29" i="2"/>
  <c r="AJ29" i="2" s="1"/>
  <c r="AI43" i="2"/>
  <c r="AJ43" i="2" s="1"/>
  <c r="AI54" i="2"/>
  <c r="AJ54" i="2" s="1"/>
  <c r="AI49" i="2"/>
  <c r="AJ49" i="2" s="1"/>
  <c r="AI55" i="2"/>
  <c r="AJ55" i="2" s="1"/>
  <c r="AI44" i="2"/>
  <c r="AJ44" i="2" s="1"/>
  <c r="AI48" i="2"/>
  <c r="AJ48" i="2" s="1"/>
  <c r="AH40" i="2"/>
  <c r="AH2" i="2"/>
  <c r="AH3" i="2"/>
  <c r="AH4" i="2"/>
  <c r="AH5" i="2"/>
  <c r="AH6" i="2"/>
  <c r="AH7" i="2"/>
  <c r="AH8" i="2"/>
  <c r="AH9" i="2"/>
  <c r="AH10" i="2"/>
  <c r="AH11" i="2"/>
  <c r="AH41" i="2"/>
  <c r="AH12" i="2"/>
  <c r="AH13" i="2"/>
  <c r="AH52" i="2"/>
  <c r="AH14" i="2"/>
  <c r="AH15" i="2"/>
  <c r="AH16" i="2"/>
  <c r="AH45" i="2"/>
  <c r="AH17" i="2"/>
  <c r="AH53" i="2"/>
  <c r="AH18" i="2"/>
  <c r="AH19" i="2"/>
  <c r="AH20" i="2"/>
  <c r="AH21" i="2"/>
  <c r="AH22" i="2"/>
  <c r="AH23" i="2"/>
  <c r="AH24" i="2"/>
  <c r="AH25" i="2"/>
  <c r="AH50" i="2"/>
  <c r="AH26" i="2"/>
  <c r="AH46" i="2"/>
  <c r="AH47" i="2"/>
  <c r="AH27" i="2"/>
  <c r="AH51" i="2"/>
  <c r="AH42" i="2"/>
  <c r="AH29" i="2"/>
  <c r="AH43" i="2"/>
  <c r="AH54" i="2"/>
  <c r="AH49" i="2"/>
  <c r="AH55" i="2"/>
  <c r="AH44" i="2"/>
  <c r="AH48" i="2"/>
  <c r="CE21" i="4" l="1"/>
  <c r="CE19" i="4"/>
  <c r="CE24" i="4"/>
  <c r="CE17" i="4"/>
  <c r="CE23" i="4"/>
  <c r="CE18" i="4"/>
  <c r="CE20" i="4"/>
  <c r="GH24" i="4"/>
  <c r="KG24" i="4" s="1"/>
  <c r="CV36" i="4"/>
  <c r="CW36" i="4" s="1"/>
  <c r="CX36" i="4" s="1"/>
  <c r="CU36" i="4"/>
  <c r="CV37" i="4"/>
  <c r="CW37" i="4" s="1"/>
  <c r="CX37" i="4" s="1"/>
  <c r="CU37" i="4"/>
  <c r="AX3" i="2"/>
  <c r="AX7" i="2"/>
  <c r="AX52" i="2"/>
  <c r="AX45" i="2"/>
  <c r="AX21" i="2"/>
  <c r="AX24" i="2"/>
  <c r="AX26" i="2"/>
  <c r="AX43" i="2"/>
  <c r="AX55" i="2"/>
  <c r="CE54" i="2"/>
  <c r="CE48" i="2"/>
  <c r="CE44" i="2"/>
  <c r="AX40" i="2"/>
  <c r="AX8" i="2"/>
  <c r="AX11" i="2"/>
  <c r="AX12" i="2"/>
  <c r="AX15" i="2"/>
  <c r="AX53" i="2"/>
  <c r="AX20" i="2"/>
  <c r="AX25" i="2"/>
  <c r="AX51" i="2"/>
  <c r="AX54" i="2"/>
  <c r="AX48" i="2"/>
  <c r="CE55" i="2"/>
  <c r="CE49" i="2"/>
  <c r="AM38" i="4"/>
  <c r="AM22" i="4"/>
  <c r="AM20" i="4"/>
  <c r="AM18" i="4"/>
  <c r="AM16" i="4"/>
  <c r="AM14" i="4"/>
  <c r="AM13" i="4"/>
  <c r="AM11" i="4"/>
  <c r="AM10" i="4"/>
  <c r="AM8" i="4"/>
  <c r="AM6" i="4"/>
  <c r="AM4" i="4"/>
  <c r="AM3" i="4"/>
  <c r="BI24" i="4"/>
  <c r="AM36" i="4"/>
  <c r="AM23" i="4"/>
  <c r="AM21" i="4"/>
  <c r="AM34" i="4"/>
  <c r="AM19" i="4"/>
  <c r="AM17" i="4"/>
  <c r="AM15" i="4"/>
  <c r="AM12" i="4"/>
  <c r="AM33" i="4"/>
  <c r="AM9" i="4"/>
  <c r="AM7" i="4"/>
  <c r="AM5" i="4"/>
  <c r="AM32" i="4"/>
  <c r="AM2" i="4"/>
  <c r="S38" i="4"/>
  <c r="BI38" i="4"/>
  <c r="CE16" i="4"/>
  <c r="CE22" i="4"/>
  <c r="CE36" i="4"/>
  <c r="AX47" i="2"/>
  <c r="AX5" i="2"/>
  <c r="BI23" i="4"/>
  <c r="BI22" i="4"/>
  <c r="BI21" i="4"/>
  <c r="BI20" i="4"/>
  <c r="BI34" i="4"/>
  <c r="BI19" i="4"/>
  <c r="BI18" i="4"/>
  <c r="BI17" i="4"/>
  <c r="BI16" i="4"/>
  <c r="BI36" i="4"/>
  <c r="BI37" i="4"/>
  <c r="AV24" i="4"/>
  <c r="AW24" i="4" s="1"/>
  <c r="Z24" i="4"/>
  <c r="AA24" i="4" s="1"/>
  <c r="AK24" i="4"/>
  <c r="AL24" i="4" s="1"/>
  <c r="AV36" i="4"/>
  <c r="AW36" i="4" s="1"/>
  <c r="BR24" i="4"/>
  <c r="BS24" i="4" s="1"/>
  <c r="AJ23" i="4"/>
  <c r="AJ21" i="4"/>
  <c r="AJ34" i="4"/>
  <c r="AJ19" i="4"/>
  <c r="AJ17" i="4"/>
  <c r="AJ15" i="4"/>
  <c r="AJ42" i="4"/>
  <c r="AJ12" i="4"/>
  <c r="AJ33" i="4"/>
  <c r="AJ9" i="4"/>
  <c r="AJ41" i="4"/>
  <c r="AJ7" i="4"/>
  <c r="AJ5" i="4"/>
  <c r="AJ32" i="4"/>
  <c r="AJ2" i="4"/>
  <c r="AJ36" i="4"/>
  <c r="AJ38" i="4"/>
  <c r="AJ22" i="4"/>
  <c r="AJ20" i="4"/>
  <c r="AJ43" i="4"/>
  <c r="AJ18" i="4"/>
  <c r="AJ16" i="4"/>
  <c r="AJ14" i="4"/>
  <c r="AJ13" i="4"/>
  <c r="AJ11" i="4"/>
  <c r="AJ10" i="4"/>
  <c r="AJ8" i="4"/>
  <c r="AJ40" i="4"/>
  <c r="AJ6" i="4"/>
  <c r="AJ4" i="4"/>
  <c r="AJ3" i="4"/>
  <c r="BD40" i="2"/>
  <c r="BD2" i="2"/>
  <c r="BD3" i="2"/>
  <c r="BD4" i="2"/>
  <c r="BD5" i="2"/>
  <c r="BD6" i="2"/>
  <c r="BD7" i="2"/>
  <c r="BD8" i="2"/>
  <c r="BD9" i="2"/>
  <c r="BD10" i="2"/>
  <c r="BD11" i="2"/>
  <c r="BD41" i="2"/>
  <c r="BD12" i="2"/>
  <c r="BD13" i="2"/>
  <c r="BD52" i="2"/>
  <c r="BD14" i="2"/>
  <c r="BD15" i="2"/>
  <c r="BD16" i="2"/>
  <c r="BD45" i="2"/>
  <c r="BD17" i="2"/>
  <c r="BD53" i="2"/>
  <c r="BD18" i="2"/>
  <c r="BD19" i="2"/>
  <c r="BD20" i="2"/>
  <c r="BD21" i="2"/>
  <c r="BD22" i="2"/>
  <c r="BD23" i="2"/>
  <c r="BD24" i="2"/>
  <c r="BD25" i="2"/>
  <c r="BD50" i="2"/>
  <c r="BD26" i="2"/>
  <c r="BD46" i="2"/>
  <c r="BD47" i="2"/>
  <c r="BD27" i="2"/>
  <c r="BD51" i="2"/>
  <c r="BD42" i="2"/>
  <c r="BD29" i="2"/>
  <c r="BD43" i="2"/>
  <c r="BD54" i="2"/>
  <c r="BD49" i="2"/>
  <c r="BD55" i="2"/>
  <c r="BD44" i="2"/>
  <c r="BD48" i="2"/>
  <c r="W2" i="4"/>
  <c r="W3" i="4"/>
  <c r="W32" i="4"/>
  <c r="W4" i="4"/>
  <c r="W5" i="4"/>
  <c r="W6" i="4"/>
  <c r="W7" i="4"/>
  <c r="W40" i="4"/>
  <c r="W41" i="4"/>
  <c r="W8" i="4"/>
  <c r="W9" i="4"/>
  <c r="W10" i="4"/>
  <c r="W33" i="4"/>
  <c r="W11" i="4"/>
  <c r="W12" i="4"/>
  <c r="W13" i="4"/>
  <c r="W42" i="4"/>
  <c r="W14" i="4"/>
  <c r="W15" i="4"/>
  <c r="W16" i="4"/>
  <c r="W17" i="4"/>
  <c r="W18" i="4"/>
  <c r="W19" i="4"/>
  <c r="W43" i="4"/>
  <c r="W34" i="4"/>
  <c r="W20" i="4"/>
  <c r="W21" i="4"/>
  <c r="W22" i="4"/>
  <c r="W23" i="4"/>
  <c r="W38" i="4"/>
  <c r="W37" i="4"/>
  <c r="W36" i="4"/>
  <c r="X35" i="4"/>
  <c r="W35" i="4"/>
  <c r="AU2" i="4"/>
  <c r="AU3" i="4"/>
  <c r="AU32" i="4"/>
  <c r="AU4" i="4"/>
  <c r="AU5" i="4"/>
  <c r="AU6" i="4"/>
  <c r="AU7" i="4"/>
  <c r="AS40" i="4"/>
  <c r="AT40" i="4"/>
  <c r="AU40" i="4" s="1"/>
  <c r="AS41" i="4"/>
  <c r="AT41" i="4"/>
  <c r="AU41" i="4" s="1"/>
  <c r="AU8" i="4"/>
  <c r="AU9" i="4"/>
  <c r="AU10" i="4"/>
  <c r="AU33" i="4"/>
  <c r="AU11" i="4"/>
  <c r="AU12" i="4"/>
  <c r="AU13" i="4"/>
  <c r="AS42" i="4"/>
  <c r="AT42" i="4"/>
  <c r="AU42" i="4" s="1"/>
  <c r="AU14" i="4"/>
  <c r="AU15" i="4"/>
  <c r="AU16" i="4"/>
  <c r="AU17" i="4"/>
  <c r="AU18" i="4"/>
  <c r="AU19" i="4"/>
  <c r="AS43" i="4"/>
  <c r="AT43" i="4"/>
  <c r="AU43" i="4" s="1"/>
  <c r="AU34" i="4"/>
  <c r="AU20" i="4"/>
  <c r="AU21" i="4"/>
  <c r="AU22" i="4"/>
  <c r="AU23" i="4"/>
  <c r="AU38" i="4"/>
  <c r="BS27" i="2"/>
  <c r="BS51" i="2"/>
  <c r="BS42" i="2"/>
  <c r="BS29" i="2"/>
  <c r="BS43" i="2"/>
  <c r="BS54" i="2"/>
  <c r="BS49" i="2"/>
  <c r="BS55" i="2"/>
  <c r="BS44" i="2"/>
  <c r="BS48" i="2"/>
  <c r="AK27" i="2"/>
  <c r="AL27" i="2" s="1"/>
  <c r="AK51" i="2"/>
  <c r="AL51" i="2" s="1"/>
  <c r="AK42" i="2"/>
  <c r="AL42" i="2" s="1"/>
  <c r="AK29" i="2"/>
  <c r="AL29" i="2" s="1"/>
  <c r="AK43" i="2"/>
  <c r="AL43" i="2" s="1"/>
  <c r="AK54" i="2"/>
  <c r="AL54" i="2" s="1"/>
  <c r="AK49" i="2"/>
  <c r="AL49" i="2" s="1"/>
  <c r="AK55" i="2"/>
  <c r="AL55" i="2" s="1"/>
  <c r="AK44" i="2"/>
  <c r="AL44" i="2" s="1"/>
  <c r="AK48" i="2"/>
  <c r="AL48" i="2" s="1"/>
  <c r="GI24" i="4" l="1"/>
  <c r="AM48" i="2"/>
  <c r="AM54" i="2"/>
  <c r="BT48" i="2"/>
  <c r="BT43" i="2"/>
  <c r="AM55" i="2"/>
  <c r="AM43" i="2"/>
  <c r="AM51" i="2"/>
  <c r="BT55" i="2"/>
  <c r="BT54" i="2"/>
  <c r="BT51" i="2"/>
  <c r="AM49" i="2"/>
  <c r="AM29" i="2"/>
  <c r="AM42" i="2"/>
  <c r="AM27" i="2"/>
  <c r="BT44" i="2"/>
  <c r="BT49" i="2"/>
  <c r="BT29" i="2"/>
  <c r="BT42" i="2"/>
  <c r="BT27" i="2"/>
  <c r="AX36" i="4"/>
  <c r="BT24" i="4"/>
  <c r="AM24" i="4"/>
  <c r="AX24" i="4"/>
  <c r="CM24" i="4"/>
  <c r="CN24" i="4" s="1"/>
  <c r="AM44" i="2"/>
  <c r="AB24" i="4"/>
  <c r="CI24" i="4"/>
  <c r="AV2" i="4"/>
  <c r="AW2" i="4" s="1"/>
  <c r="AV42" i="4"/>
  <c r="AW42" i="4" s="1"/>
  <c r="AX42" i="4" s="1"/>
  <c r="AV23" i="4"/>
  <c r="AW23" i="4" s="1"/>
  <c r="AV41" i="4"/>
  <c r="AW41" i="4" s="1"/>
  <c r="AX41" i="4" s="1"/>
  <c r="AV19" i="4"/>
  <c r="AW19" i="4" s="1"/>
  <c r="AV33" i="4"/>
  <c r="AW33" i="4" s="1"/>
  <c r="AV5" i="4"/>
  <c r="AW5" i="4" s="1"/>
  <c r="AV34" i="4"/>
  <c r="AW34" i="4" s="1"/>
  <c r="AV17" i="4"/>
  <c r="AW17" i="4" s="1"/>
  <c r="AV12" i="4"/>
  <c r="AW12" i="4" s="1"/>
  <c r="AV9" i="4"/>
  <c r="AW9" i="4" s="1"/>
  <c r="AV7" i="4"/>
  <c r="AW7" i="4" s="1"/>
  <c r="AV32" i="4"/>
  <c r="AW32" i="4" s="1"/>
  <c r="AV15" i="4"/>
  <c r="AW15" i="4" s="1"/>
  <c r="AV21" i="4"/>
  <c r="AW21" i="4" s="1"/>
  <c r="AV38" i="4"/>
  <c r="AW38" i="4" s="1"/>
  <c r="AV22" i="4"/>
  <c r="AW22" i="4" s="1"/>
  <c r="AV20" i="4"/>
  <c r="AW20" i="4" s="1"/>
  <c r="AV43" i="4"/>
  <c r="AW43" i="4" s="1"/>
  <c r="AX43" i="4" s="1"/>
  <c r="AV18" i="4"/>
  <c r="AW18" i="4" s="1"/>
  <c r="AV16" i="4"/>
  <c r="AW16" i="4" s="1"/>
  <c r="AV14" i="4"/>
  <c r="AW14" i="4" s="1"/>
  <c r="AV13" i="4"/>
  <c r="AW13" i="4" s="1"/>
  <c r="AV11" i="4"/>
  <c r="AW11" i="4" s="1"/>
  <c r="AV10" i="4"/>
  <c r="AW10" i="4" s="1"/>
  <c r="AV8" i="4"/>
  <c r="AW8" i="4" s="1"/>
  <c r="AV40" i="4"/>
  <c r="AW40" i="4" s="1"/>
  <c r="AX40" i="4" s="1"/>
  <c r="AV6" i="4"/>
  <c r="AW6" i="4" s="1"/>
  <c r="AV4" i="4"/>
  <c r="AW4" i="4" s="1"/>
  <c r="AV3" i="4"/>
  <c r="AW3" i="4" s="1"/>
  <c r="W56" i="2"/>
  <c r="X56" i="2"/>
  <c r="Z56" i="2" s="1"/>
  <c r="AA56" i="2" s="1"/>
  <c r="AB56" i="2" s="1"/>
  <c r="W27" i="2"/>
  <c r="X27" i="2"/>
  <c r="W51" i="2"/>
  <c r="X51" i="2"/>
  <c r="W42" i="2"/>
  <c r="X42" i="2"/>
  <c r="W29" i="2"/>
  <c r="X29" i="2"/>
  <c r="W43" i="2"/>
  <c r="X43" i="2"/>
  <c r="W54" i="2"/>
  <c r="X54" i="2"/>
  <c r="W49" i="2"/>
  <c r="X49" i="2"/>
  <c r="W55" i="2"/>
  <c r="X55" i="2"/>
  <c r="W44" i="2"/>
  <c r="X44" i="2"/>
  <c r="W48" i="2"/>
  <c r="X48" i="2"/>
  <c r="X16" i="4"/>
  <c r="X17" i="4"/>
  <c r="GH17" i="4" s="1"/>
  <c r="KG17" i="4" s="1"/>
  <c r="X18" i="4"/>
  <c r="X19" i="4"/>
  <c r="GH19" i="4" s="1"/>
  <c r="KG19" i="4" s="1"/>
  <c r="X43" i="4"/>
  <c r="Y43" i="4" s="1"/>
  <c r="X34" i="4"/>
  <c r="GH34" i="4" s="1"/>
  <c r="X20" i="4"/>
  <c r="X21" i="4"/>
  <c r="GH21" i="4" s="1"/>
  <c r="KG21" i="4" s="1"/>
  <c r="X22" i="4"/>
  <c r="X23" i="4"/>
  <c r="GH23" i="4" s="1"/>
  <c r="KG23" i="4" s="1"/>
  <c r="X38" i="4"/>
  <c r="Y38" i="4" s="1"/>
  <c r="X37" i="4"/>
  <c r="X36" i="4"/>
  <c r="Y36" i="4" s="1"/>
  <c r="BR36" i="4"/>
  <c r="BS36" i="4" s="1"/>
  <c r="BR16" i="4"/>
  <c r="BS16" i="4" s="1"/>
  <c r="BR17" i="4"/>
  <c r="BS17" i="4" s="1"/>
  <c r="BR18" i="4"/>
  <c r="BS18" i="4" s="1"/>
  <c r="BR19" i="4"/>
  <c r="BS19" i="4" s="1"/>
  <c r="BR43" i="4"/>
  <c r="BS43" i="4" s="1"/>
  <c r="BT43" i="4" s="1"/>
  <c r="BR34" i="4"/>
  <c r="BS34" i="4" s="1"/>
  <c r="BR20" i="4"/>
  <c r="BS20" i="4" s="1"/>
  <c r="BR21" i="4"/>
  <c r="BS21" i="4" s="1"/>
  <c r="BR22" i="4"/>
  <c r="BS22" i="4" s="1"/>
  <c r="BR23" i="4"/>
  <c r="BS23" i="4" s="1"/>
  <c r="BR38" i="4"/>
  <c r="BS38" i="4" s="1"/>
  <c r="BE55" i="2"/>
  <c r="BF55" i="2" s="1"/>
  <c r="BE44" i="2"/>
  <c r="BE48" i="2"/>
  <c r="GJ24" i="4" l="1"/>
  <c r="KH24" i="4"/>
  <c r="GE24" i="4"/>
  <c r="GF24" i="4" s="1"/>
  <c r="KA24" i="4"/>
  <c r="KB24" i="4" s="1"/>
  <c r="FW44" i="2"/>
  <c r="Y22" i="4"/>
  <c r="GH22" i="4"/>
  <c r="KG22" i="4" s="1"/>
  <c r="Y20" i="4"/>
  <c r="GH20" i="4"/>
  <c r="KG20" i="4" s="1"/>
  <c r="Y18" i="4"/>
  <c r="GH18" i="4"/>
  <c r="KG18" i="4" s="1"/>
  <c r="Y16" i="4"/>
  <c r="GH16" i="4"/>
  <c r="KG16" i="4" s="1"/>
  <c r="BT38" i="4"/>
  <c r="BT22" i="4"/>
  <c r="BT20" i="4"/>
  <c r="BT18" i="4"/>
  <c r="BT16" i="4"/>
  <c r="AX10" i="4"/>
  <c r="AX13" i="4"/>
  <c r="AX16" i="4"/>
  <c r="AX22" i="4"/>
  <c r="AX21" i="4"/>
  <c r="AX32" i="4"/>
  <c r="AX9" i="4"/>
  <c r="AX17" i="4"/>
  <c r="AX5" i="4"/>
  <c r="AX19" i="4"/>
  <c r="AX23" i="4"/>
  <c r="AX2" i="4"/>
  <c r="AX4" i="4"/>
  <c r="BT23" i="4"/>
  <c r="BT21" i="4"/>
  <c r="BT34" i="4"/>
  <c r="BT19" i="4"/>
  <c r="BT17" i="4"/>
  <c r="BT36" i="4"/>
  <c r="AX3" i="4"/>
  <c r="AX6" i="4"/>
  <c r="AX8" i="4"/>
  <c r="AX11" i="4"/>
  <c r="AX14" i="4"/>
  <c r="AX18" i="4"/>
  <c r="AX20" i="4"/>
  <c r="AX38" i="4"/>
  <c r="AX15" i="4"/>
  <c r="AX7" i="4"/>
  <c r="AX12" i="4"/>
  <c r="AX34" i="4"/>
  <c r="AX33" i="4"/>
  <c r="CJ24" i="4"/>
  <c r="CK24" i="4"/>
  <c r="Z44" i="2"/>
  <c r="AA44" i="2" s="1"/>
  <c r="Y44" i="2"/>
  <c r="Z55" i="2"/>
  <c r="AA55" i="2" s="1"/>
  <c r="Y55" i="2"/>
  <c r="Z54" i="2"/>
  <c r="AA54" i="2" s="1"/>
  <c r="Y54" i="2"/>
  <c r="Z43" i="2"/>
  <c r="AA43" i="2" s="1"/>
  <c r="Y43" i="2"/>
  <c r="Z29" i="2"/>
  <c r="AA29" i="2" s="1"/>
  <c r="Y29" i="2"/>
  <c r="Z42" i="2"/>
  <c r="AA42" i="2" s="1"/>
  <c r="Y42" i="2"/>
  <c r="Z51" i="2"/>
  <c r="AA51" i="2" s="1"/>
  <c r="Y51" i="2"/>
  <c r="Z27" i="2"/>
  <c r="AA27" i="2" s="1"/>
  <c r="Y27" i="2"/>
  <c r="Z48" i="2"/>
  <c r="AA48" i="2" s="1"/>
  <c r="Y48" i="2"/>
  <c r="Z49" i="2"/>
  <c r="AA49" i="2" s="1"/>
  <c r="Y49" i="2"/>
  <c r="Z20" i="4"/>
  <c r="AA20" i="4" s="1"/>
  <c r="Z16" i="4"/>
  <c r="AA16" i="4" s="1"/>
  <c r="BG55" i="2"/>
  <c r="BH55" i="2" s="1"/>
  <c r="BG48" i="2"/>
  <c r="BH48" i="2" s="1"/>
  <c r="BF48" i="2"/>
  <c r="BG44" i="2"/>
  <c r="BH44" i="2" s="1"/>
  <c r="BF44" i="2"/>
  <c r="Z38" i="4"/>
  <c r="AA38" i="4" s="1"/>
  <c r="Z18" i="4"/>
  <c r="AA18" i="4" s="1"/>
  <c r="Z37" i="4"/>
  <c r="AA37" i="4" s="1"/>
  <c r="Y37" i="4"/>
  <c r="Z21" i="4"/>
  <c r="AA21" i="4" s="1"/>
  <c r="Y21" i="4"/>
  <c r="Z19" i="4"/>
  <c r="AA19" i="4" s="1"/>
  <c r="Y19" i="4"/>
  <c r="Z23" i="4"/>
  <c r="AA23" i="4" s="1"/>
  <c r="Y23" i="4"/>
  <c r="Z34" i="4"/>
  <c r="AA34" i="4" s="1"/>
  <c r="Y34" i="4"/>
  <c r="Z17" i="4"/>
  <c r="AA17" i="4" s="1"/>
  <c r="Y17" i="4"/>
  <c r="Z36" i="4"/>
  <c r="AA36" i="4" s="1"/>
  <c r="Z22" i="4"/>
  <c r="AA22" i="4" s="1"/>
  <c r="Z43" i="4"/>
  <c r="AA43" i="4" s="1"/>
  <c r="AB43" i="4" s="1"/>
  <c r="BD56" i="2"/>
  <c r="BE56" i="2"/>
  <c r="BG56" i="2" s="1"/>
  <c r="BH56" i="2" s="1"/>
  <c r="BI56" i="2" s="1"/>
  <c r="BE27" i="2"/>
  <c r="BE51" i="2"/>
  <c r="BE42" i="2"/>
  <c r="BE29" i="2"/>
  <c r="BE43" i="2"/>
  <c r="BE54" i="2"/>
  <c r="BE49" i="2"/>
  <c r="KI24" i="4" l="1"/>
  <c r="FX44" i="2"/>
  <c r="FY44" i="2" s="1"/>
  <c r="GI16" i="4"/>
  <c r="GI18" i="4"/>
  <c r="GI20" i="4"/>
  <c r="GI22" i="4"/>
  <c r="GI21" i="4"/>
  <c r="GI17" i="4"/>
  <c r="GI19" i="4"/>
  <c r="GI34" i="4"/>
  <c r="GJ34" i="4" s="1"/>
  <c r="GI23" i="4"/>
  <c r="BI55" i="2"/>
  <c r="BI44" i="2"/>
  <c r="BI48" i="2"/>
  <c r="CM22" i="4"/>
  <c r="CN22" i="4" s="1"/>
  <c r="CM20" i="4"/>
  <c r="CN20" i="4" s="1"/>
  <c r="CM18" i="4"/>
  <c r="CN18" i="4" s="1"/>
  <c r="CM36" i="4"/>
  <c r="CN36" i="4" s="1"/>
  <c r="CM17" i="4"/>
  <c r="CN17" i="4" s="1"/>
  <c r="CM34" i="4"/>
  <c r="CN34" i="4" s="1"/>
  <c r="CM23" i="4"/>
  <c r="CN23" i="4" s="1"/>
  <c r="CM19" i="4"/>
  <c r="CN19" i="4" s="1"/>
  <c r="CM21" i="4"/>
  <c r="CN21" i="4" s="1"/>
  <c r="CM37" i="4"/>
  <c r="CM38" i="4"/>
  <c r="CN38" i="4" s="1"/>
  <c r="CM16" i="4"/>
  <c r="CN16" i="4" s="1"/>
  <c r="AB49" i="2"/>
  <c r="AB48" i="2"/>
  <c r="CI48" i="2"/>
  <c r="AB27" i="2"/>
  <c r="AB51" i="2"/>
  <c r="AB42" i="2"/>
  <c r="AB29" i="2"/>
  <c r="AB43" i="2"/>
  <c r="AB54" i="2"/>
  <c r="AB55" i="2"/>
  <c r="CI55" i="2"/>
  <c r="AB44" i="2"/>
  <c r="CI44" i="2"/>
  <c r="FT44" i="2" s="1"/>
  <c r="FU44" i="2" s="1"/>
  <c r="AB22" i="4"/>
  <c r="CI22" i="4"/>
  <c r="AB18" i="4"/>
  <c r="CI18" i="4"/>
  <c r="AB20" i="4"/>
  <c r="CI20" i="4"/>
  <c r="AB36" i="4"/>
  <c r="CI36" i="4"/>
  <c r="AB17" i="4"/>
  <c r="CI17" i="4"/>
  <c r="AB34" i="4"/>
  <c r="CI34" i="4"/>
  <c r="GE34" i="4" s="1"/>
  <c r="GF34" i="4" s="1"/>
  <c r="AB23" i="4"/>
  <c r="CI23" i="4"/>
  <c r="AB19" i="4"/>
  <c r="CI19" i="4"/>
  <c r="AB21" i="4"/>
  <c r="CI21" i="4"/>
  <c r="AB37" i="4"/>
  <c r="CI37" i="4"/>
  <c r="AB38" i="4"/>
  <c r="CI38" i="4"/>
  <c r="AB16" i="4"/>
  <c r="CI16" i="4"/>
  <c r="BG54" i="2"/>
  <c r="BH54" i="2" s="1"/>
  <c r="BF54" i="2"/>
  <c r="BG51" i="2"/>
  <c r="BH51" i="2" s="1"/>
  <c r="BF51" i="2"/>
  <c r="BG43" i="2"/>
  <c r="BH43" i="2" s="1"/>
  <c r="BF43" i="2"/>
  <c r="BG49" i="2"/>
  <c r="BH49" i="2" s="1"/>
  <c r="BF49" i="2"/>
  <c r="BG29" i="2"/>
  <c r="BH29" i="2" s="1"/>
  <c r="BF29" i="2"/>
  <c r="BG42" i="2"/>
  <c r="BH42" i="2" s="1"/>
  <c r="BF42" i="2"/>
  <c r="BG27" i="2"/>
  <c r="BH27" i="2" s="1"/>
  <c r="BF27" i="2"/>
  <c r="BZ56" i="2"/>
  <c r="CA56" i="2"/>
  <c r="CC56" i="2" s="1"/>
  <c r="CD56" i="2" s="1"/>
  <c r="CE56" i="2" s="1"/>
  <c r="BZ27" i="2"/>
  <c r="CA27" i="2"/>
  <c r="BZ51" i="2"/>
  <c r="CA51" i="2"/>
  <c r="CC51" i="2" s="1"/>
  <c r="CD51" i="2" s="1"/>
  <c r="BZ42" i="2"/>
  <c r="CA42" i="2"/>
  <c r="BZ29" i="2"/>
  <c r="CA29" i="2"/>
  <c r="BZ43" i="2"/>
  <c r="CA43" i="2"/>
  <c r="GJ17" i="4" l="1"/>
  <c r="KH17" i="4"/>
  <c r="GJ22" i="4"/>
  <c r="KH22" i="4"/>
  <c r="GJ18" i="4"/>
  <c r="KH18" i="4"/>
  <c r="GE16" i="4"/>
  <c r="GF16" i="4" s="1"/>
  <c r="KA16" i="4"/>
  <c r="KB16" i="4" s="1"/>
  <c r="GE21" i="4"/>
  <c r="GF21" i="4" s="1"/>
  <c r="KA21" i="4"/>
  <c r="KB21" i="4" s="1"/>
  <c r="GE19" i="4"/>
  <c r="GF19" i="4" s="1"/>
  <c r="KA19" i="4"/>
  <c r="KB19" i="4" s="1"/>
  <c r="GE23" i="4"/>
  <c r="GF23" i="4" s="1"/>
  <c r="KA23" i="4"/>
  <c r="KB23" i="4" s="1"/>
  <c r="GE17" i="4"/>
  <c r="GF17" i="4" s="1"/>
  <c r="KA17" i="4"/>
  <c r="KB17" i="4" s="1"/>
  <c r="GE20" i="4"/>
  <c r="GF20" i="4" s="1"/>
  <c r="KA20" i="4"/>
  <c r="KB20" i="4" s="1"/>
  <c r="GE18" i="4"/>
  <c r="GF18" i="4" s="1"/>
  <c r="KA18" i="4"/>
  <c r="KB18" i="4" s="1"/>
  <c r="GE22" i="4"/>
  <c r="GF22" i="4" s="1"/>
  <c r="KA22" i="4"/>
  <c r="KB22" i="4" s="1"/>
  <c r="GJ23" i="4"/>
  <c r="KH23" i="4"/>
  <c r="GJ19" i="4"/>
  <c r="KH19" i="4"/>
  <c r="GJ21" i="4"/>
  <c r="KH21" i="4"/>
  <c r="GJ20" i="4"/>
  <c r="KH20" i="4"/>
  <c r="GJ16" i="4"/>
  <c r="KH16" i="4"/>
  <c r="CC43" i="2"/>
  <c r="CD43" i="2" s="1"/>
  <c r="FX43" i="2" s="1"/>
  <c r="FY43" i="2" s="1"/>
  <c r="FW43" i="2"/>
  <c r="CC27" i="2"/>
  <c r="CD27" i="2" s="1"/>
  <c r="FW27" i="2"/>
  <c r="KR27" i="2" s="1"/>
  <c r="CC29" i="2"/>
  <c r="CD29" i="2" s="1"/>
  <c r="FW29" i="2"/>
  <c r="KR29" i="2" s="1"/>
  <c r="CC42" i="2"/>
  <c r="CD42" i="2" s="1"/>
  <c r="FW42" i="2"/>
  <c r="CE42" i="2"/>
  <c r="CE51" i="2"/>
  <c r="BI27" i="2"/>
  <c r="BI42" i="2"/>
  <c r="BI29" i="2"/>
  <c r="BI49" i="2"/>
  <c r="BI43" i="2"/>
  <c r="BI51" i="2"/>
  <c r="BI54" i="2"/>
  <c r="CM51" i="2"/>
  <c r="CN51" i="2" s="1"/>
  <c r="CJ44" i="2"/>
  <c r="CJ55" i="2"/>
  <c r="CJ48" i="2"/>
  <c r="CJ16" i="4"/>
  <c r="CK16" i="4"/>
  <c r="CJ38" i="4"/>
  <c r="CK38" i="4"/>
  <c r="CJ37" i="4"/>
  <c r="CJ21" i="4"/>
  <c r="CK21" i="4"/>
  <c r="CJ19" i="4"/>
  <c r="CK19" i="4"/>
  <c r="CJ23" i="4"/>
  <c r="CK23" i="4"/>
  <c r="CJ34" i="4"/>
  <c r="CK34" i="4"/>
  <c r="CJ17" i="4"/>
  <c r="CK17" i="4"/>
  <c r="CJ36" i="4"/>
  <c r="CK36" i="4"/>
  <c r="CJ20" i="4"/>
  <c r="CK20" i="4"/>
  <c r="CJ18" i="4"/>
  <c r="CK18" i="4"/>
  <c r="CJ22" i="4"/>
  <c r="CK22" i="4"/>
  <c r="CI54" i="2"/>
  <c r="CI51" i="2"/>
  <c r="CI27" i="2"/>
  <c r="CI49" i="2"/>
  <c r="CB43" i="2"/>
  <c r="CB29" i="2"/>
  <c r="CB56" i="2"/>
  <c r="CB42" i="2"/>
  <c r="CB51" i="2"/>
  <c r="CB27" i="2"/>
  <c r="BS25" i="2"/>
  <c r="BS50" i="2"/>
  <c r="BS26" i="2"/>
  <c r="BS46" i="2"/>
  <c r="BS47" i="2"/>
  <c r="BZ25" i="2"/>
  <c r="CA25" i="2"/>
  <c r="BZ50" i="2"/>
  <c r="CA50" i="2"/>
  <c r="BZ26" i="2"/>
  <c r="CA26" i="2"/>
  <c r="BZ46" i="2"/>
  <c r="CA46" i="2"/>
  <c r="BZ47" i="2"/>
  <c r="CA47" i="2"/>
  <c r="AK25" i="2"/>
  <c r="AL25" i="2" s="1"/>
  <c r="AK50" i="2"/>
  <c r="AL50" i="2" s="1"/>
  <c r="AK26" i="2"/>
  <c r="AL26" i="2" s="1"/>
  <c r="AK46" i="2"/>
  <c r="AL46" i="2" s="1"/>
  <c r="AK47" i="2"/>
  <c r="AL47" i="2" s="1"/>
  <c r="BE25" i="2"/>
  <c r="BE50" i="2"/>
  <c r="BE26" i="2"/>
  <c r="BE46" i="2"/>
  <c r="BE47" i="2"/>
  <c r="W25" i="2"/>
  <c r="X25" i="2"/>
  <c r="W50" i="2"/>
  <c r="X50" i="2"/>
  <c r="W26" i="2"/>
  <c r="X26" i="2"/>
  <c r="W46" i="2"/>
  <c r="X46" i="2"/>
  <c r="W47" i="2"/>
  <c r="X47" i="2"/>
  <c r="KI16" i="4" l="1"/>
  <c r="KI20" i="4"/>
  <c r="KI21" i="4"/>
  <c r="KI19" i="4"/>
  <c r="KI23" i="4"/>
  <c r="KI18" i="4"/>
  <c r="KI22" i="4"/>
  <c r="KI17" i="4"/>
  <c r="FT27" i="2"/>
  <c r="FU27" i="2" s="1"/>
  <c r="KL27" i="2"/>
  <c r="KM27" i="2" s="1"/>
  <c r="CM27" i="2"/>
  <c r="CN27" i="2" s="1"/>
  <c r="FX27" i="2"/>
  <c r="CI43" i="2"/>
  <c r="FT43" i="2" s="1"/>
  <c r="FU43" i="2" s="1"/>
  <c r="CE27" i="2"/>
  <c r="CE43" i="2"/>
  <c r="CI42" i="2"/>
  <c r="FT42" i="2" s="1"/>
  <c r="FU42" i="2" s="1"/>
  <c r="CI29" i="2"/>
  <c r="CM42" i="2"/>
  <c r="CN42" i="2" s="1"/>
  <c r="CM29" i="2"/>
  <c r="CN29" i="2" s="1"/>
  <c r="CE29" i="2"/>
  <c r="FW26" i="2"/>
  <c r="KR26" i="2" s="1"/>
  <c r="FW25" i="2"/>
  <c r="KR25" i="2" s="1"/>
  <c r="FX42" i="2"/>
  <c r="FY42" i="2" s="1"/>
  <c r="FX29" i="2"/>
  <c r="AM50" i="2"/>
  <c r="BT46" i="2"/>
  <c r="BT50" i="2"/>
  <c r="AM47" i="2"/>
  <c r="AM26" i="2"/>
  <c r="AM25" i="2"/>
  <c r="BT47" i="2"/>
  <c r="BT26" i="2"/>
  <c r="CJ27" i="2"/>
  <c r="CK27" i="2"/>
  <c r="CJ42" i="2"/>
  <c r="CJ49" i="2"/>
  <c r="CJ51" i="2"/>
  <c r="CK51" i="2"/>
  <c r="CJ54" i="2"/>
  <c r="Z47" i="2"/>
  <c r="AA47" i="2" s="1"/>
  <c r="Y47" i="2"/>
  <c r="Z46" i="2"/>
  <c r="AA46" i="2" s="1"/>
  <c r="Y46" i="2"/>
  <c r="Z26" i="2"/>
  <c r="AA26" i="2" s="1"/>
  <c r="Y26" i="2"/>
  <c r="Z50" i="2"/>
  <c r="AA50" i="2" s="1"/>
  <c r="Y50" i="2"/>
  <c r="Z25" i="2"/>
  <c r="AA25" i="2" s="1"/>
  <c r="Y25" i="2"/>
  <c r="BT25" i="2"/>
  <c r="AM46" i="2"/>
  <c r="BG47" i="2"/>
  <c r="BH47" i="2" s="1"/>
  <c r="BF47" i="2"/>
  <c r="BG26" i="2"/>
  <c r="BH26" i="2" s="1"/>
  <c r="BF26" i="2"/>
  <c r="BG25" i="2"/>
  <c r="BH25" i="2" s="1"/>
  <c r="BF25" i="2"/>
  <c r="BG46" i="2"/>
  <c r="BH46" i="2" s="1"/>
  <c r="BF46" i="2"/>
  <c r="BG50" i="2"/>
  <c r="BH50" i="2" s="1"/>
  <c r="BF50" i="2"/>
  <c r="CC50" i="2"/>
  <c r="CD50" i="2" s="1"/>
  <c r="CB50" i="2"/>
  <c r="CC46" i="2"/>
  <c r="CD46" i="2" s="1"/>
  <c r="CB46" i="2"/>
  <c r="CC47" i="2"/>
  <c r="CD47" i="2" s="1"/>
  <c r="CB47" i="2"/>
  <c r="CC26" i="2"/>
  <c r="CD26" i="2" s="1"/>
  <c r="CB26" i="2"/>
  <c r="CC25" i="2"/>
  <c r="CD25" i="2" s="1"/>
  <c r="CB25" i="2"/>
  <c r="CE15" i="4"/>
  <c r="BR15" i="4"/>
  <c r="BS15" i="4" s="1"/>
  <c r="BG15" i="4"/>
  <c r="BH15" i="4" s="1"/>
  <c r="X15" i="4"/>
  <c r="GH15" i="4" s="1"/>
  <c r="KG15" i="4" s="1"/>
  <c r="BR14" i="4"/>
  <c r="BS14" i="4" s="1"/>
  <c r="BG14" i="4"/>
  <c r="BH14" i="4" s="1"/>
  <c r="X14" i="4"/>
  <c r="GH14" i="4" s="1"/>
  <c r="KG14" i="4" s="1"/>
  <c r="CH42" i="4"/>
  <c r="BR42" i="4"/>
  <c r="BS42" i="4" s="1"/>
  <c r="BE42" i="4"/>
  <c r="BG42" i="4" s="1"/>
  <c r="BH42" i="4" s="1"/>
  <c r="BI42" i="4" s="1"/>
  <c r="BD42" i="4"/>
  <c r="CT42" i="4"/>
  <c r="CV42" i="4" s="1"/>
  <c r="CW42" i="4" s="1"/>
  <c r="CS42" i="4"/>
  <c r="X42" i="4"/>
  <c r="Q42" i="4"/>
  <c r="R42" i="4" s="1"/>
  <c r="S42" i="4" s="1"/>
  <c r="BR13" i="4"/>
  <c r="BS13" i="4" s="1"/>
  <c r="BG13" i="4"/>
  <c r="BH13" i="4" s="1"/>
  <c r="X13" i="4"/>
  <c r="GH13" i="4" s="1"/>
  <c r="KG13" i="4" s="1"/>
  <c r="N13" i="4"/>
  <c r="BR12" i="4"/>
  <c r="BS12" i="4" s="1"/>
  <c r="BG12" i="4"/>
  <c r="BH12" i="4" s="1"/>
  <c r="X12" i="4"/>
  <c r="GH12" i="4" s="1"/>
  <c r="KG12" i="4" s="1"/>
  <c r="N12" i="4"/>
  <c r="BR11" i="4"/>
  <c r="BS11" i="4" s="1"/>
  <c r="BG11" i="4"/>
  <c r="BH11" i="4" s="1"/>
  <c r="X11" i="4"/>
  <c r="GH11" i="4" s="1"/>
  <c r="KG11" i="4" s="1"/>
  <c r="N11" i="4"/>
  <c r="BR33" i="4"/>
  <c r="BS33" i="4" s="1"/>
  <c r="BG33" i="4"/>
  <c r="BH33" i="4" s="1"/>
  <c r="X33" i="4"/>
  <c r="GH33" i="4" s="1"/>
  <c r="N33" i="4"/>
  <c r="CE10" i="4"/>
  <c r="BR10" i="4"/>
  <c r="BS10" i="4" s="1"/>
  <c r="BG10" i="4"/>
  <c r="BH10" i="4" s="1"/>
  <c r="X10" i="4"/>
  <c r="GH10" i="4" s="1"/>
  <c r="KG10" i="4" s="1"/>
  <c r="N10" i="4"/>
  <c r="CE9" i="4"/>
  <c r="BR9" i="4"/>
  <c r="BS9" i="4" s="1"/>
  <c r="BG9" i="4"/>
  <c r="BH9" i="4" s="1"/>
  <c r="X9" i="4"/>
  <c r="GH9" i="4" s="1"/>
  <c r="KG9" i="4" s="1"/>
  <c r="N9" i="4"/>
  <c r="BR8" i="4"/>
  <c r="BS8" i="4" s="1"/>
  <c r="BG8" i="4"/>
  <c r="BH8" i="4" s="1"/>
  <c r="X8" i="4"/>
  <c r="GH8" i="4" s="1"/>
  <c r="KG8" i="4" s="1"/>
  <c r="N8" i="4"/>
  <c r="CH41" i="4"/>
  <c r="BR41" i="4"/>
  <c r="BS41" i="4" s="1"/>
  <c r="BT41" i="4" s="1"/>
  <c r="BE41" i="4"/>
  <c r="BG41" i="4" s="1"/>
  <c r="BH41" i="4" s="1"/>
  <c r="BD41" i="4"/>
  <c r="CT41" i="4"/>
  <c r="CV41" i="4" s="1"/>
  <c r="CW41" i="4" s="1"/>
  <c r="CX41" i="4" s="1"/>
  <c r="CS41" i="4"/>
  <c r="X41" i="4"/>
  <c r="Q41" i="4"/>
  <c r="R41" i="4" s="1"/>
  <c r="S41" i="4" s="1"/>
  <c r="N41" i="4"/>
  <c r="CH40" i="4"/>
  <c r="BR40" i="4"/>
  <c r="BS40" i="4" s="1"/>
  <c r="BT40" i="4" s="1"/>
  <c r="BE40" i="4"/>
  <c r="BG40" i="4" s="1"/>
  <c r="BH40" i="4" s="1"/>
  <c r="BD40" i="4"/>
  <c r="CT40" i="4"/>
  <c r="CV40" i="4" s="1"/>
  <c r="CW40" i="4" s="1"/>
  <c r="CX40" i="4" s="1"/>
  <c r="CS40" i="4"/>
  <c r="X40" i="4"/>
  <c r="Q40" i="4"/>
  <c r="R40" i="4" s="1"/>
  <c r="N40" i="4"/>
  <c r="BR7" i="4"/>
  <c r="BS7" i="4" s="1"/>
  <c r="BG7" i="4"/>
  <c r="BH7" i="4" s="1"/>
  <c r="X7" i="4"/>
  <c r="GH7" i="4" s="1"/>
  <c r="KG7" i="4" s="1"/>
  <c r="N7" i="4"/>
  <c r="BR6" i="4"/>
  <c r="BS6" i="4" s="1"/>
  <c r="BG6" i="4"/>
  <c r="BH6" i="4" s="1"/>
  <c r="X6" i="4"/>
  <c r="GH6" i="4" s="1"/>
  <c r="KG6" i="4" s="1"/>
  <c r="N6" i="4"/>
  <c r="BR5" i="4"/>
  <c r="BS5" i="4" s="1"/>
  <c r="BG5" i="4"/>
  <c r="BH5" i="4" s="1"/>
  <c r="X5" i="4"/>
  <c r="GH5" i="4" s="1"/>
  <c r="KG5" i="4" s="1"/>
  <c r="N5" i="4"/>
  <c r="CE4" i="4"/>
  <c r="BR4" i="4"/>
  <c r="BS4" i="4" s="1"/>
  <c r="BG4" i="4"/>
  <c r="BH4" i="4" s="1"/>
  <c r="X4" i="4"/>
  <c r="GH4" i="4" s="1"/>
  <c r="KG4" i="4" s="1"/>
  <c r="N4" i="4"/>
  <c r="CE32" i="4"/>
  <c r="BR32" i="4"/>
  <c r="BS32" i="4" s="1"/>
  <c r="BG32" i="4"/>
  <c r="BH32" i="4" s="1"/>
  <c r="X32" i="4"/>
  <c r="GH32" i="4" s="1"/>
  <c r="N32" i="4"/>
  <c r="BR3" i="4"/>
  <c r="BS3" i="4" s="1"/>
  <c r="BG3" i="4"/>
  <c r="BH3" i="4" s="1"/>
  <c r="X3" i="4"/>
  <c r="GH3" i="4" s="1"/>
  <c r="KG3" i="4" s="1"/>
  <c r="N3" i="4"/>
  <c r="BR2" i="4"/>
  <c r="BS2" i="4" s="1"/>
  <c r="BG2" i="4"/>
  <c r="BH2" i="4" s="1"/>
  <c r="X2" i="4"/>
  <c r="GH2" i="4" s="1"/>
  <c r="KG2" i="4" s="1"/>
  <c r="N2" i="4"/>
  <c r="CA35" i="4"/>
  <c r="CB35" i="4" s="1"/>
  <c r="BP35" i="4"/>
  <c r="CT35" i="4"/>
  <c r="M35" i="4"/>
  <c r="CA24" i="2"/>
  <c r="BZ24" i="2"/>
  <c r="BS24" i="2"/>
  <c r="BE24" i="2"/>
  <c r="AK24" i="2"/>
  <c r="AL24" i="2" s="1"/>
  <c r="X24" i="2"/>
  <c r="W24" i="2"/>
  <c r="CA23" i="2"/>
  <c r="BZ23" i="2"/>
  <c r="BS23" i="2"/>
  <c r="BE23" i="2"/>
  <c r="AK23" i="2"/>
  <c r="AL23" i="2" s="1"/>
  <c r="X23" i="2"/>
  <c r="W23" i="2"/>
  <c r="CA22" i="2"/>
  <c r="BZ22" i="2"/>
  <c r="BS22" i="2"/>
  <c r="BE22" i="2"/>
  <c r="AK22" i="2"/>
  <c r="AL22" i="2" s="1"/>
  <c r="X22" i="2"/>
  <c r="W22" i="2"/>
  <c r="CA21" i="2"/>
  <c r="BZ21" i="2"/>
  <c r="BS21" i="2"/>
  <c r="BE21" i="2"/>
  <c r="AK21" i="2"/>
  <c r="AL21" i="2" s="1"/>
  <c r="X21" i="2"/>
  <c r="W21" i="2"/>
  <c r="CA20" i="2"/>
  <c r="BZ20" i="2"/>
  <c r="BS20" i="2"/>
  <c r="BE20" i="2"/>
  <c r="AK20" i="2"/>
  <c r="AL20" i="2" s="1"/>
  <c r="X20" i="2"/>
  <c r="W20" i="2"/>
  <c r="CA19" i="2"/>
  <c r="BZ19" i="2"/>
  <c r="BS19" i="2"/>
  <c r="BE19" i="2"/>
  <c r="AK19" i="2"/>
  <c r="AL19" i="2" s="1"/>
  <c r="X19" i="2"/>
  <c r="W19" i="2"/>
  <c r="CA18" i="2"/>
  <c r="BZ18" i="2"/>
  <c r="BS18" i="2"/>
  <c r="BE18" i="2"/>
  <c r="AK18" i="2"/>
  <c r="AL18" i="2" s="1"/>
  <c r="X18" i="2"/>
  <c r="W18" i="2"/>
  <c r="CA53" i="2"/>
  <c r="BZ53" i="2"/>
  <c r="BS53" i="2"/>
  <c r="BE53" i="2"/>
  <c r="AK53" i="2"/>
  <c r="AL53" i="2" s="1"/>
  <c r="X53" i="2"/>
  <c r="W53" i="2"/>
  <c r="CA17" i="2"/>
  <c r="BZ17" i="2"/>
  <c r="BS17" i="2"/>
  <c r="BE17" i="2"/>
  <c r="AK17" i="2"/>
  <c r="AL17" i="2" s="1"/>
  <c r="X17" i="2"/>
  <c r="W17" i="2"/>
  <c r="CA45" i="2"/>
  <c r="BZ45" i="2"/>
  <c r="BS45" i="2"/>
  <c r="BE45" i="2"/>
  <c r="AK45" i="2"/>
  <c r="AL45" i="2" s="1"/>
  <c r="X45" i="2"/>
  <c r="W45" i="2"/>
  <c r="CA16" i="2"/>
  <c r="BZ16" i="2"/>
  <c r="BS16" i="2"/>
  <c r="BE16" i="2"/>
  <c r="AK16" i="2"/>
  <c r="AL16" i="2" s="1"/>
  <c r="X16" i="2"/>
  <c r="W16" i="2"/>
  <c r="CA15" i="2"/>
  <c r="BZ15" i="2"/>
  <c r="BS15" i="2"/>
  <c r="BE15" i="2"/>
  <c r="AK15" i="2"/>
  <c r="AL15" i="2" s="1"/>
  <c r="X15" i="2"/>
  <c r="W15" i="2"/>
  <c r="CA14" i="2"/>
  <c r="BZ14" i="2"/>
  <c r="BS14" i="2"/>
  <c r="BE14" i="2"/>
  <c r="AK14" i="2"/>
  <c r="AL14" i="2" s="1"/>
  <c r="X14" i="2"/>
  <c r="W14" i="2"/>
  <c r="CA52" i="2"/>
  <c r="BZ52" i="2"/>
  <c r="BS52" i="2"/>
  <c r="BE52" i="2"/>
  <c r="AK52" i="2"/>
  <c r="AL52" i="2" s="1"/>
  <c r="X52" i="2"/>
  <c r="W52" i="2"/>
  <c r="CA13" i="2"/>
  <c r="BZ13" i="2"/>
  <c r="BS13" i="2"/>
  <c r="BE13" i="2"/>
  <c r="AK13" i="2"/>
  <c r="AL13" i="2" s="1"/>
  <c r="X13" i="2"/>
  <c r="W13" i="2"/>
  <c r="CA12" i="2"/>
  <c r="BZ12" i="2"/>
  <c r="BS12" i="2"/>
  <c r="BE12" i="2"/>
  <c r="AK12" i="2"/>
  <c r="AL12" i="2" s="1"/>
  <c r="X12" i="2"/>
  <c r="W12" i="2"/>
  <c r="CA41" i="2"/>
  <c r="BZ41" i="2"/>
  <c r="BS41" i="2"/>
  <c r="BE41" i="2"/>
  <c r="AK41" i="2"/>
  <c r="AL41" i="2" s="1"/>
  <c r="X41" i="2"/>
  <c r="W41" i="2"/>
  <c r="CA11" i="2"/>
  <c r="BZ11" i="2"/>
  <c r="BS11" i="2"/>
  <c r="BE11" i="2"/>
  <c r="AK11" i="2"/>
  <c r="AL11" i="2" s="1"/>
  <c r="X11" i="2"/>
  <c r="W11" i="2"/>
  <c r="CA10" i="2"/>
  <c r="BZ10" i="2"/>
  <c r="BS10" i="2"/>
  <c r="BE10" i="2"/>
  <c r="AK10" i="2"/>
  <c r="AL10" i="2" s="1"/>
  <c r="X10" i="2"/>
  <c r="W10" i="2"/>
  <c r="CA9" i="2"/>
  <c r="BZ9" i="2"/>
  <c r="BS9" i="2"/>
  <c r="BE9" i="2"/>
  <c r="AK9" i="2"/>
  <c r="AL9" i="2" s="1"/>
  <c r="X9" i="2"/>
  <c r="W9" i="2"/>
  <c r="CA8" i="2"/>
  <c r="BZ8" i="2"/>
  <c r="BS8" i="2"/>
  <c r="BE8" i="2"/>
  <c r="AK8" i="2"/>
  <c r="AL8" i="2" s="1"/>
  <c r="X8" i="2"/>
  <c r="W8" i="2"/>
  <c r="CA7" i="2"/>
  <c r="BZ7" i="2"/>
  <c r="BS7" i="2"/>
  <c r="BE7" i="2"/>
  <c r="AK7" i="2"/>
  <c r="AL7" i="2" s="1"/>
  <c r="X7" i="2"/>
  <c r="W7" i="2"/>
  <c r="CA6" i="2"/>
  <c r="BZ6" i="2"/>
  <c r="BS6" i="2"/>
  <c r="BE6" i="2"/>
  <c r="AK6" i="2"/>
  <c r="AL6" i="2" s="1"/>
  <c r="X6" i="2"/>
  <c r="W6" i="2"/>
  <c r="CA5" i="2"/>
  <c r="BZ5" i="2"/>
  <c r="BS5" i="2"/>
  <c r="BE5" i="2"/>
  <c r="AK5" i="2"/>
  <c r="AL5" i="2" s="1"/>
  <c r="X5" i="2"/>
  <c r="W5" i="2"/>
  <c r="CA4" i="2"/>
  <c r="BZ4" i="2"/>
  <c r="BS4" i="2"/>
  <c r="BE4" i="2"/>
  <c r="AK4" i="2"/>
  <c r="AL4" i="2" s="1"/>
  <c r="X4" i="2"/>
  <c r="W4" i="2"/>
  <c r="CA3" i="2"/>
  <c r="BZ3" i="2"/>
  <c r="BS3" i="2"/>
  <c r="BE3" i="2"/>
  <c r="AK3" i="2"/>
  <c r="AL3" i="2" s="1"/>
  <c r="X3" i="2"/>
  <c r="W3" i="2"/>
  <c r="CA2" i="2"/>
  <c r="BZ2" i="2"/>
  <c r="BS2" i="2"/>
  <c r="BE2" i="2"/>
  <c r="AK2" i="2"/>
  <c r="AL2" i="2" s="1"/>
  <c r="X2" i="2"/>
  <c r="W2" i="2"/>
  <c r="CA40" i="2"/>
  <c r="BZ40" i="2"/>
  <c r="BS40" i="2"/>
  <c r="BE40" i="2"/>
  <c r="AK40" i="2"/>
  <c r="AL40" i="2" s="1"/>
  <c r="X40" i="2"/>
  <c r="W40" i="2"/>
  <c r="R40" i="2"/>
  <c r="CK29" i="2" l="1"/>
  <c r="FY29" i="2"/>
  <c r="KS29" i="2"/>
  <c r="FY27" i="2"/>
  <c r="KS27" i="2"/>
  <c r="FT29" i="2"/>
  <c r="FU29" i="2" s="1"/>
  <c r="KL29" i="2"/>
  <c r="KM29" i="2" s="1"/>
  <c r="CJ43" i="2"/>
  <c r="CJ29" i="2"/>
  <c r="FW40" i="2"/>
  <c r="FW3" i="2"/>
  <c r="KR3" i="2" s="1"/>
  <c r="FW5" i="2"/>
  <c r="KR5" i="2" s="1"/>
  <c r="FW7" i="2"/>
  <c r="KR7" i="2" s="1"/>
  <c r="FW8" i="2"/>
  <c r="KR8" i="2" s="1"/>
  <c r="FW11" i="2"/>
  <c r="KR11" i="2" s="1"/>
  <c r="FW12" i="2"/>
  <c r="KR12" i="2" s="1"/>
  <c r="FW15" i="2"/>
  <c r="KR15" i="2" s="1"/>
  <c r="FW20" i="2"/>
  <c r="KR20" i="2" s="1"/>
  <c r="FW21" i="2"/>
  <c r="KR21" i="2" s="1"/>
  <c r="FW24" i="2"/>
  <c r="KR24" i="2" s="1"/>
  <c r="FW2" i="2"/>
  <c r="KR2" i="2" s="1"/>
  <c r="FW4" i="2"/>
  <c r="KR4" i="2" s="1"/>
  <c r="FW6" i="2"/>
  <c r="KR6" i="2" s="1"/>
  <c r="FW9" i="2"/>
  <c r="KR9" i="2" s="1"/>
  <c r="FW10" i="2"/>
  <c r="KR10" i="2" s="1"/>
  <c r="FW41" i="2"/>
  <c r="FW13" i="2"/>
  <c r="KR13" i="2" s="1"/>
  <c r="FW14" i="2"/>
  <c r="KR14" i="2" s="1"/>
  <c r="FW16" i="2"/>
  <c r="KR16" i="2" s="1"/>
  <c r="FW17" i="2"/>
  <c r="KR17" i="2" s="1"/>
  <c r="FW18" i="2"/>
  <c r="KR18" i="2" s="1"/>
  <c r="FW19" i="2"/>
  <c r="KR19" i="2" s="1"/>
  <c r="FW22" i="2"/>
  <c r="KR22" i="2" s="1"/>
  <c r="FW23" i="2"/>
  <c r="KR23" i="2" s="1"/>
  <c r="FX25" i="2"/>
  <c r="FX26" i="2"/>
  <c r="GH35" i="4"/>
  <c r="BT9" i="2"/>
  <c r="BT13" i="2"/>
  <c r="AM52" i="2"/>
  <c r="BT16" i="2"/>
  <c r="AM45" i="2"/>
  <c r="BT18" i="2"/>
  <c r="AM21" i="2"/>
  <c r="BT23" i="2"/>
  <c r="CE25" i="2"/>
  <c r="CE26" i="2"/>
  <c r="CE47" i="2"/>
  <c r="CE46" i="2"/>
  <c r="BT5" i="2"/>
  <c r="BT11" i="2"/>
  <c r="AM12" i="2"/>
  <c r="AM53" i="2"/>
  <c r="BT22" i="2"/>
  <c r="AM24" i="2"/>
  <c r="CE50" i="2"/>
  <c r="BI50" i="2"/>
  <c r="BI46" i="2"/>
  <c r="BI25" i="2"/>
  <c r="BI26" i="2"/>
  <c r="BI47" i="2"/>
  <c r="BT8" i="4"/>
  <c r="BT11" i="4"/>
  <c r="BT13" i="4"/>
  <c r="BT9" i="4"/>
  <c r="BT10" i="4"/>
  <c r="BT33" i="4"/>
  <c r="BT12" i="4"/>
  <c r="AB25" i="2"/>
  <c r="CM25" i="2"/>
  <c r="CN25" i="2" s="1"/>
  <c r="AB46" i="2"/>
  <c r="CM46" i="2"/>
  <c r="CN46" i="2" s="1"/>
  <c r="CM50" i="2"/>
  <c r="CN50" i="2" s="1"/>
  <c r="CM26" i="2"/>
  <c r="CN26" i="2" s="1"/>
  <c r="CM47" i="2"/>
  <c r="CN47" i="2" s="1"/>
  <c r="Z6" i="2"/>
  <c r="AA6" i="2" s="1"/>
  <c r="Y6" i="2"/>
  <c r="Z9" i="2"/>
  <c r="AA9" i="2" s="1"/>
  <c r="Y9" i="2"/>
  <c r="Z10" i="2"/>
  <c r="AA10" i="2" s="1"/>
  <c r="Y10" i="2"/>
  <c r="Z41" i="2"/>
  <c r="AA41" i="2" s="1"/>
  <c r="Y41" i="2"/>
  <c r="Z13" i="2"/>
  <c r="AA13" i="2" s="1"/>
  <c r="Y13" i="2"/>
  <c r="Z14" i="2"/>
  <c r="AA14" i="2" s="1"/>
  <c r="Y14" i="2"/>
  <c r="Z16" i="2"/>
  <c r="AA16" i="2" s="1"/>
  <c r="Y16" i="2"/>
  <c r="Z17" i="2"/>
  <c r="AA17" i="2" s="1"/>
  <c r="Y17" i="2"/>
  <c r="Z18" i="2"/>
  <c r="AA18" i="2" s="1"/>
  <c r="Y18" i="2"/>
  <c r="Z19" i="2"/>
  <c r="AA19" i="2" s="1"/>
  <c r="Y19" i="2"/>
  <c r="Z22" i="2"/>
  <c r="AA22" i="2" s="1"/>
  <c r="Y22" i="2"/>
  <c r="Z23" i="2"/>
  <c r="AA23" i="2" s="1"/>
  <c r="Y23" i="2"/>
  <c r="AB50" i="2"/>
  <c r="CI50" i="2"/>
  <c r="AB26" i="2"/>
  <c r="CI26" i="2"/>
  <c r="AB47" i="2"/>
  <c r="CI47" i="2"/>
  <c r="Z2" i="2"/>
  <c r="AA2" i="2" s="1"/>
  <c r="Y2" i="2"/>
  <c r="Z4" i="2"/>
  <c r="AA4" i="2" s="1"/>
  <c r="Y4" i="2"/>
  <c r="Z40" i="2"/>
  <c r="AA40" i="2" s="1"/>
  <c r="AB40" i="2" s="1"/>
  <c r="Y40" i="2"/>
  <c r="Z3" i="2"/>
  <c r="AA3" i="2" s="1"/>
  <c r="Y3" i="2"/>
  <c r="Z5" i="2"/>
  <c r="AA5" i="2" s="1"/>
  <c r="Y5" i="2"/>
  <c r="Z7" i="2"/>
  <c r="AA7" i="2" s="1"/>
  <c r="Y7" i="2"/>
  <c r="Z8" i="2"/>
  <c r="AA8" i="2" s="1"/>
  <c r="Y8" i="2"/>
  <c r="Z11" i="2"/>
  <c r="AA11" i="2" s="1"/>
  <c r="Y11" i="2"/>
  <c r="Z12" i="2"/>
  <c r="AA12" i="2" s="1"/>
  <c r="Y12" i="2"/>
  <c r="Z52" i="2"/>
  <c r="AA52" i="2" s="1"/>
  <c r="Y52" i="2"/>
  <c r="Z15" i="2"/>
  <c r="AA15" i="2" s="1"/>
  <c r="Y15" i="2"/>
  <c r="Z45" i="2"/>
  <c r="AA45" i="2" s="1"/>
  <c r="AB45" i="2" s="1"/>
  <c r="Y45" i="2"/>
  <c r="Z53" i="2"/>
  <c r="AA53" i="2" s="1"/>
  <c r="Y53" i="2"/>
  <c r="Z20" i="2"/>
  <c r="AA20" i="2" s="1"/>
  <c r="Y20" i="2"/>
  <c r="Z21" i="2"/>
  <c r="AA21" i="2" s="1"/>
  <c r="Y21" i="2"/>
  <c r="Z24" i="2"/>
  <c r="AA24" i="2" s="1"/>
  <c r="Y24" i="2"/>
  <c r="CI46" i="2"/>
  <c r="CI25" i="2"/>
  <c r="BT41" i="2"/>
  <c r="BT6" i="2"/>
  <c r="BI15" i="4"/>
  <c r="BI14" i="4"/>
  <c r="BI8" i="4"/>
  <c r="BI9" i="4"/>
  <c r="BG8" i="2"/>
  <c r="BH8" i="2" s="1"/>
  <c r="BF8" i="2"/>
  <c r="BG9" i="2"/>
  <c r="BH9" i="2" s="1"/>
  <c r="BF9" i="2"/>
  <c r="BG10" i="2"/>
  <c r="BH10" i="2" s="1"/>
  <c r="BF10" i="2"/>
  <c r="BG11" i="2"/>
  <c r="BH11" i="2" s="1"/>
  <c r="BF11" i="2"/>
  <c r="BG41" i="2"/>
  <c r="BH41" i="2" s="1"/>
  <c r="BF41" i="2"/>
  <c r="BG12" i="2"/>
  <c r="BH12" i="2" s="1"/>
  <c r="BF12" i="2"/>
  <c r="BG13" i="2"/>
  <c r="BH13" i="2" s="1"/>
  <c r="BF13" i="2"/>
  <c r="BG52" i="2"/>
  <c r="BH52" i="2" s="1"/>
  <c r="BF52" i="2"/>
  <c r="BG14" i="2"/>
  <c r="BH14" i="2" s="1"/>
  <c r="BF14" i="2"/>
  <c r="BG15" i="2"/>
  <c r="BH15" i="2" s="1"/>
  <c r="BF15" i="2"/>
  <c r="BG16" i="2"/>
  <c r="BH16" i="2" s="1"/>
  <c r="BF16" i="2"/>
  <c r="BG45" i="2"/>
  <c r="BH45" i="2" s="1"/>
  <c r="BI45" i="2" s="1"/>
  <c r="BF45" i="2"/>
  <c r="BG17" i="2"/>
  <c r="BH17" i="2" s="1"/>
  <c r="BF17" i="2"/>
  <c r="BG53" i="2"/>
  <c r="BH53" i="2" s="1"/>
  <c r="BF53" i="2"/>
  <c r="BG18" i="2"/>
  <c r="BH18" i="2" s="1"/>
  <c r="BF18" i="2"/>
  <c r="BG19" i="2"/>
  <c r="BH19" i="2" s="1"/>
  <c r="BF19" i="2"/>
  <c r="BG40" i="2"/>
  <c r="BH40" i="2" s="1"/>
  <c r="BF40" i="2"/>
  <c r="BG2" i="2"/>
  <c r="BH2" i="2" s="1"/>
  <c r="BF2" i="2"/>
  <c r="BG3" i="2"/>
  <c r="BH3" i="2" s="1"/>
  <c r="BF3" i="2"/>
  <c r="BG4" i="2"/>
  <c r="BH4" i="2" s="1"/>
  <c r="BF4" i="2"/>
  <c r="BG5" i="2"/>
  <c r="BH5" i="2" s="1"/>
  <c r="BF5" i="2"/>
  <c r="BG6" i="2"/>
  <c r="BH6" i="2" s="1"/>
  <c r="BF6" i="2"/>
  <c r="BG7" i="2"/>
  <c r="BH7" i="2" s="1"/>
  <c r="BF7" i="2"/>
  <c r="BG20" i="2"/>
  <c r="BH20" i="2" s="1"/>
  <c r="BF20" i="2"/>
  <c r="BG21" i="2"/>
  <c r="BH21" i="2" s="1"/>
  <c r="BF21" i="2"/>
  <c r="BG22" i="2"/>
  <c r="BH22" i="2" s="1"/>
  <c r="BF22" i="2"/>
  <c r="BG23" i="2"/>
  <c r="BH23" i="2" s="1"/>
  <c r="BF23" i="2"/>
  <c r="BG24" i="2"/>
  <c r="BH24" i="2" s="1"/>
  <c r="BF24" i="2"/>
  <c r="CE3" i="4"/>
  <c r="CE2" i="4"/>
  <c r="BI13" i="4"/>
  <c r="Z5" i="4"/>
  <c r="AA5" i="4" s="1"/>
  <c r="Y5" i="4"/>
  <c r="Z7" i="4"/>
  <c r="AA7" i="4" s="1"/>
  <c r="Y7" i="4"/>
  <c r="Z41" i="4"/>
  <c r="AA41" i="4" s="1"/>
  <c r="AB41" i="4" s="1"/>
  <c r="Y41" i="4"/>
  <c r="Z9" i="4"/>
  <c r="AA9" i="4" s="1"/>
  <c r="Y9" i="4"/>
  <c r="Z10" i="4"/>
  <c r="AA10" i="4" s="1"/>
  <c r="Y10" i="4"/>
  <c r="Z33" i="4"/>
  <c r="AA33" i="4" s="1"/>
  <c r="Y33" i="4"/>
  <c r="Z13" i="4"/>
  <c r="AA13" i="4" s="1"/>
  <c r="Y13" i="4"/>
  <c r="Z42" i="4"/>
  <c r="AA42" i="4" s="1"/>
  <c r="AB42" i="4" s="1"/>
  <c r="Y42" i="4"/>
  <c r="Z15" i="4"/>
  <c r="AA15" i="4" s="1"/>
  <c r="Y15" i="4"/>
  <c r="Z2" i="4"/>
  <c r="AA2" i="4" s="1"/>
  <c r="Y2" i="4"/>
  <c r="Z3" i="4"/>
  <c r="AA3" i="4" s="1"/>
  <c r="Y3" i="4"/>
  <c r="Z32" i="4"/>
  <c r="AA32" i="4" s="1"/>
  <c r="Y32" i="4"/>
  <c r="Z4" i="4"/>
  <c r="AA4" i="4" s="1"/>
  <c r="Y4" i="4"/>
  <c r="Z6" i="4"/>
  <c r="AA6" i="4" s="1"/>
  <c r="Y6" i="4"/>
  <c r="Z40" i="4"/>
  <c r="AA40" i="4" s="1"/>
  <c r="Y40" i="4"/>
  <c r="Z8" i="4"/>
  <c r="AA8" i="4" s="1"/>
  <c r="Y8" i="4"/>
  <c r="Z11" i="4"/>
  <c r="AA11" i="4" s="1"/>
  <c r="Y11" i="4"/>
  <c r="Z12" i="4"/>
  <c r="AA12" i="4" s="1"/>
  <c r="Y12" i="4"/>
  <c r="Z14" i="4"/>
  <c r="AA14" i="4" s="1"/>
  <c r="Y14" i="4"/>
  <c r="BT19" i="2"/>
  <c r="BI6" i="2"/>
  <c r="CE5" i="4"/>
  <c r="CE14" i="4"/>
  <c r="Z35" i="4"/>
  <c r="AA35" i="4" s="1"/>
  <c r="Y35" i="4"/>
  <c r="AK35" i="4"/>
  <c r="AL35" i="4" s="1"/>
  <c r="AJ35" i="4"/>
  <c r="AV35" i="4"/>
  <c r="AW35" i="4" s="1"/>
  <c r="AU35" i="4"/>
  <c r="CV35" i="4"/>
  <c r="CW35" i="4" s="1"/>
  <c r="CX35" i="4" s="1"/>
  <c r="CU35" i="4"/>
  <c r="BG35" i="4"/>
  <c r="BH35" i="4" s="1"/>
  <c r="CC35" i="4"/>
  <c r="CD35" i="4" s="1"/>
  <c r="BR35" i="4"/>
  <c r="BS35" i="4" s="1"/>
  <c r="BQ35" i="4"/>
  <c r="AM22" i="2"/>
  <c r="CC6" i="2"/>
  <c r="CD6" i="2" s="1"/>
  <c r="CB6" i="2"/>
  <c r="CC40" i="2"/>
  <c r="CD40" i="2" s="1"/>
  <c r="CB40" i="2"/>
  <c r="CC9" i="2"/>
  <c r="CD9" i="2" s="1"/>
  <c r="CB9" i="2"/>
  <c r="CC3" i="2"/>
  <c r="CD3" i="2" s="1"/>
  <c r="CB3" i="2"/>
  <c r="CC24" i="2"/>
  <c r="CD24" i="2" s="1"/>
  <c r="CB24" i="2"/>
  <c r="CC23" i="2"/>
  <c r="CD23" i="2" s="1"/>
  <c r="CB23" i="2"/>
  <c r="CC22" i="2"/>
  <c r="CD22" i="2" s="1"/>
  <c r="CB22" i="2"/>
  <c r="CC21" i="2"/>
  <c r="CD21" i="2" s="1"/>
  <c r="CB21" i="2"/>
  <c r="CC20" i="2"/>
  <c r="CD20" i="2" s="1"/>
  <c r="CB20" i="2"/>
  <c r="CC19" i="2"/>
  <c r="CD19" i="2" s="1"/>
  <c r="CB19" i="2"/>
  <c r="CC18" i="2"/>
  <c r="CD18" i="2" s="1"/>
  <c r="CB18" i="2"/>
  <c r="CC53" i="2"/>
  <c r="CD53" i="2" s="1"/>
  <c r="CB53" i="2"/>
  <c r="CC17" i="2"/>
  <c r="CD17" i="2" s="1"/>
  <c r="CB17" i="2"/>
  <c r="CC45" i="2"/>
  <c r="CD45" i="2" s="1"/>
  <c r="CB45" i="2"/>
  <c r="CC16" i="2"/>
  <c r="CD16" i="2" s="1"/>
  <c r="CB16" i="2"/>
  <c r="CC15" i="2"/>
  <c r="CD15" i="2" s="1"/>
  <c r="CB15" i="2"/>
  <c r="CC14" i="2"/>
  <c r="CD14" i="2" s="1"/>
  <c r="CB14" i="2"/>
  <c r="CC52" i="2"/>
  <c r="CD52" i="2" s="1"/>
  <c r="CB52" i="2"/>
  <c r="CC13" i="2"/>
  <c r="CD13" i="2" s="1"/>
  <c r="CB13" i="2"/>
  <c r="CC12" i="2"/>
  <c r="CD12" i="2" s="1"/>
  <c r="CB12" i="2"/>
  <c r="CC41" i="2"/>
  <c r="CD41" i="2" s="1"/>
  <c r="CB41" i="2"/>
  <c r="CC11" i="2"/>
  <c r="CD11" i="2" s="1"/>
  <c r="CB11" i="2"/>
  <c r="CC10" i="2"/>
  <c r="CD10" i="2" s="1"/>
  <c r="CB10" i="2"/>
  <c r="CC8" i="2"/>
  <c r="CD8" i="2" s="1"/>
  <c r="CB8" i="2"/>
  <c r="CC7" i="2"/>
  <c r="CD7" i="2" s="1"/>
  <c r="CB7" i="2"/>
  <c r="CC5" i="2"/>
  <c r="CD5" i="2" s="1"/>
  <c r="CB5" i="2"/>
  <c r="CC4" i="2"/>
  <c r="CD4" i="2" s="1"/>
  <c r="CB4" i="2"/>
  <c r="CC2" i="2"/>
  <c r="CD2" i="2" s="1"/>
  <c r="CB2" i="2"/>
  <c r="AM23" i="2"/>
  <c r="AM6" i="2"/>
  <c r="BT7" i="2"/>
  <c r="BT8" i="2"/>
  <c r="AB53" i="2"/>
  <c r="BT17" i="2"/>
  <c r="BT53" i="2"/>
  <c r="AM18" i="2"/>
  <c r="BT21" i="2"/>
  <c r="BT12" i="2"/>
  <c r="BT14" i="2"/>
  <c r="BT45" i="2"/>
  <c r="BT20" i="2"/>
  <c r="BT24" i="2"/>
  <c r="BT52" i="2"/>
  <c r="BT15" i="2"/>
  <c r="AM7" i="2"/>
  <c r="AM9" i="2"/>
  <c r="AM10" i="2"/>
  <c r="AM13" i="2"/>
  <c r="AM16" i="2"/>
  <c r="AM41" i="2"/>
  <c r="AM14" i="2"/>
  <c r="AM15" i="2"/>
  <c r="AM17" i="2"/>
  <c r="AM19" i="2"/>
  <c r="AM20" i="2"/>
  <c r="AM40" i="2"/>
  <c r="AM2" i="2"/>
  <c r="BT2" i="2"/>
  <c r="AM3" i="2"/>
  <c r="AM4" i="2"/>
  <c r="BT4" i="2"/>
  <c r="AM5" i="2"/>
  <c r="AM8" i="2"/>
  <c r="AM11" i="2"/>
  <c r="S40" i="2"/>
  <c r="BT40" i="2"/>
  <c r="BT3" i="2"/>
  <c r="BT10" i="2"/>
  <c r="AB52" i="2"/>
  <c r="CE8" i="4"/>
  <c r="CE12" i="4"/>
  <c r="BI33" i="4"/>
  <c r="BI5" i="4"/>
  <c r="BI40" i="4"/>
  <c r="CE6" i="4"/>
  <c r="CE40" i="4"/>
  <c r="CE33" i="4"/>
  <c r="CE13" i="4"/>
  <c r="CE7" i="4"/>
  <c r="CE41" i="4"/>
  <c r="CE11" i="4"/>
  <c r="CE42" i="4"/>
  <c r="BT42" i="4"/>
  <c r="BT15" i="4"/>
  <c r="BT14" i="4"/>
  <c r="BI2" i="4"/>
  <c r="BI3" i="4"/>
  <c r="BI32" i="4"/>
  <c r="BI4" i="4"/>
  <c r="BI10" i="4"/>
  <c r="BI12" i="4"/>
  <c r="BI6" i="4"/>
  <c r="BI7" i="4"/>
  <c r="BI41" i="4"/>
  <c r="BI11" i="4"/>
  <c r="CX42" i="4"/>
  <c r="S40" i="4"/>
  <c r="N14" i="4"/>
  <c r="N35" i="4"/>
  <c r="N42" i="4"/>
  <c r="N15" i="4"/>
  <c r="BT2" i="4"/>
  <c r="BT32" i="4"/>
  <c r="BT5" i="4"/>
  <c r="BT7" i="4"/>
  <c r="S35" i="4"/>
  <c r="BT3" i="4"/>
  <c r="BT4" i="4"/>
  <c r="BT6" i="4"/>
  <c r="AB40" i="4"/>
  <c r="AB6" i="4" l="1"/>
  <c r="AB10" i="2"/>
  <c r="KT27" i="2"/>
  <c r="KT29" i="2"/>
  <c r="AB22" i="2"/>
  <c r="AB14" i="2"/>
  <c r="AB16" i="2"/>
  <c r="AB6" i="2"/>
  <c r="AB19" i="2"/>
  <c r="AB18" i="2"/>
  <c r="FY26" i="2"/>
  <c r="KS26" i="2"/>
  <c r="AB24" i="2"/>
  <c r="BI7" i="2"/>
  <c r="AB3" i="2"/>
  <c r="AB2" i="2"/>
  <c r="AB8" i="2"/>
  <c r="FT25" i="2"/>
  <c r="FU25" i="2" s="1"/>
  <c r="KL25" i="2"/>
  <c r="KM25" i="2" s="1"/>
  <c r="FT26" i="2"/>
  <c r="FU26" i="2" s="1"/>
  <c r="KL26" i="2"/>
  <c r="KM26" i="2" s="1"/>
  <c r="FY25" i="2"/>
  <c r="KS25" i="2"/>
  <c r="BI5" i="2"/>
  <c r="BI41" i="2"/>
  <c r="BI16" i="2"/>
  <c r="CE3" i="2"/>
  <c r="BI13" i="2"/>
  <c r="BI17" i="2"/>
  <c r="FX24" i="2"/>
  <c r="FX21" i="2"/>
  <c r="FX20" i="2"/>
  <c r="FX15" i="2"/>
  <c r="FX12" i="2"/>
  <c r="FX11" i="2"/>
  <c r="FX8" i="2"/>
  <c r="FX7" i="2"/>
  <c r="FX5" i="2"/>
  <c r="FX3" i="2"/>
  <c r="FX40" i="2"/>
  <c r="FY40" i="2" s="1"/>
  <c r="FX4" i="2"/>
  <c r="FX2" i="2"/>
  <c r="FX23" i="2"/>
  <c r="FX22" i="2"/>
  <c r="FX19" i="2"/>
  <c r="FX18" i="2"/>
  <c r="FX17" i="2"/>
  <c r="FX16" i="2"/>
  <c r="FX14" i="2"/>
  <c r="FX13" i="2"/>
  <c r="FX41" i="2"/>
  <c r="FY41" i="2" s="1"/>
  <c r="FX10" i="2"/>
  <c r="FX9" i="2"/>
  <c r="FX6" i="2"/>
  <c r="AB15" i="4"/>
  <c r="AB11" i="4"/>
  <c r="AB33" i="4"/>
  <c r="GA35" i="4"/>
  <c r="GC35" i="4" s="1"/>
  <c r="GI35" i="4"/>
  <c r="GJ35" i="4" s="1"/>
  <c r="GI15" i="4"/>
  <c r="GI13" i="4"/>
  <c r="GI12" i="4"/>
  <c r="GI11" i="4"/>
  <c r="GI33" i="4"/>
  <c r="GJ33" i="4" s="1"/>
  <c r="GI9" i="4"/>
  <c r="GI8" i="4"/>
  <c r="GI7" i="4"/>
  <c r="GI6" i="4"/>
  <c r="GI5" i="4"/>
  <c r="GI32" i="4"/>
  <c r="GJ32" i="4" s="1"/>
  <c r="GI3" i="4"/>
  <c r="GI2" i="4"/>
  <c r="GI14" i="4"/>
  <c r="GI10" i="4"/>
  <c r="GI4" i="4"/>
  <c r="AB8" i="4"/>
  <c r="AB7" i="4"/>
  <c r="AB20" i="2"/>
  <c r="AB21" i="2"/>
  <c r="AB23" i="2"/>
  <c r="AB13" i="2"/>
  <c r="AB41" i="2"/>
  <c r="AB12" i="2"/>
  <c r="BI4" i="2"/>
  <c r="BI3" i="2"/>
  <c r="BI2" i="2"/>
  <c r="BI40" i="2"/>
  <c r="AB4" i="2"/>
  <c r="CE40" i="2"/>
  <c r="AB5" i="2"/>
  <c r="AB11" i="2"/>
  <c r="BI14" i="2"/>
  <c r="BI9" i="2"/>
  <c r="BI10" i="2"/>
  <c r="BI19" i="2"/>
  <c r="AB17" i="2"/>
  <c r="AB15" i="2"/>
  <c r="AB7" i="2"/>
  <c r="CE19" i="2"/>
  <c r="CE6" i="2"/>
  <c r="CE14" i="2"/>
  <c r="CE13" i="2"/>
  <c r="CE18" i="2"/>
  <c r="BI22" i="2"/>
  <c r="CE41" i="2"/>
  <c r="CE22" i="2"/>
  <c r="CE11" i="2"/>
  <c r="CE8" i="2"/>
  <c r="CE5" i="2"/>
  <c r="CE4" i="2"/>
  <c r="CE2" i="2"/>
  <c r="CE17" i="2"/>
  <c r="CE7" i="2"/>
  <c r="CE20" i="2"/>
  <c r="CE9" i="2"/>
  <c r="BI23" i="2"/>
  <c r="CE15" i="2"/>
  <c r="CE10" i="2"/>
  <c r="CE16" i="2"/>
  <c r="CE23" i="2"/>
  <c r="CE12" i="2"/>
  <c r="CE53" i="2"/>
  <c r="BI18" i="2"/>
  <c r="BI11" i="2"/>
  <c r="BI8" i="2"/>
  <c r="CI45" i="2"/>
  <c r="BT35" i="4"/>
  <c r="BI35" i="4"/>
  <c r="AX35" i="4"/>
  <c r="AM35" i="4"/>
  <c r="AB35" i="4"/>
  <c r="CE35" i="4"/>
  <c r="AB14" i="4"/>
  <c r="AB12" i="4"/>
  <c r="AB32" i="4"/>
  <c r="AB3" i="4"/>
  <c r="AB2" i="4"/>
  <c r="AB13" i="4"/>
  <c r="AB10" i="4"/>
  <c r="AB9" i="4"/>
  <c r="CM7" i="4"/>
  <c r="CN7" i="4" s="1"/>
  <c r="AB5" i="4"/>
  <c r="CJ25" i="2"/>
  <c r="CK25" i="2"/>
  <c r="CJ47" i="2"/>
  <c r="CK47" i="2"/>
  <c r="CJ26" i="2"/>
  <c r="CK26" i="2"/>
  <c r="CJ50" i="2"/>
  <c r="CK50" i="2"/>
  <c r="CJ46" i="2"/>
  <c r="CK46" i="2"/>
  <c r="CM24" i="2"/>
  <c r="CN24" i="2" s="1"/>
  <c r="CM21" i="2"/>
  <c r="CN21" i="2" s="1"/>
  <c r="CM20" i="2"/>
  <c r="CN20" i="2" s="1"/>
  <c r="CM53" i="2"/>
  <c r="CN53" i="2" s="1"/>
  <c r="CM45" i="2"/>
  <c r="CN45" i="2" s="1"/>
  <c r="CM15" i="2"/>
  <c r="CN15" i="2" s="1"/>
  <c r="CM52" i="2"/>
  <c r="CN52" i="2" s="1"/>
  <c r="CM12" i="2"/>
  <c r="CN12" i="2" s="1"/>
  <c r="CM11" i="2"/>
  <c r="CN11" i="2" s="1"/>
  <c r="CM8" i="2"/>
  <c r="CN8" i="2" s="1"/>
  <c r="CM7" i="2"/>
  <c r="CN7" i="2" s="1"/>
  <c r="CM5" i="2"/>
  <c r="CN5" i="2" s="1"/>
  <c r="CM3" i="2"/>
  <c r="CN3" i="2" s="1"/>
  <c r="CM40" i="2"/>
  <c r="CN40" i="2" s="1"/>
  <c r="CM4" i="2"/>
  <c r="CN4" i="2" s="1"/>
  <c r="CM2" i="2"/>
  <c r="CN2" i="2" s="1"/>
  <c r="CM23" i="2"/>
  <c r="CN23" i="2" s="1"/>
  <c r="CM22" i="2"/>
  <c r="CN22" i="2" s="1"/>
  <c r="CM19" i="2"/>
  <c r="CN19" i="2" s="1"/>
  <c r="CM18" i="2"/>
  <c r="CN18" i="2" s="1"/>
  <c r="CM17" i="2"/>
  <c r="CN17" i="2" s="1"/>
  <c r="CM16" i="2"/>
  <c r="CN16" i="2" s="1"/>
  <c r="CM14" i="2"/>
  <c r="CN14" i="2" s="1"/>
  <c r="CM13" i="2"/>
  <c r="CN13" i="2" s="1"/>
  <c r="CM41" i="2"/>
  <c r="CN41" i="2" s="1"/>
  <c r="CM10" i="2"/>
  <c r="CN10" i="2" s="1"/>
  <c r="CM9" i="2"/>
  <c r="CN9" i="2" s="1"/>
  <c r="CM6" i="2"/>
  <c r="CN6" i="2" s="1"/>
  <c r="CM14" i="4"/>
  <c r="CN14" i="4" s="1"/>
  <c r="CM12" i="4"/>
  <c r="CN12" i="4" s="1"/>
  <c r="CM11" i="4"/>
  <c r="CN11" i="4" s="1"/>
  <c r="CM8" i="4"/>
  <c r="CN8" i="4" s="1"/>
  <c r="CI6" i="4"/>
  <c r="CM6" i="4"/>
  <c r="CN6" i="4" s="1"/>
  <c r="CM4" i="4"/>
  <c r="CN4" i="4" s="1"/>
  <c r="CM32" i="4"/>
  <c r="CN32" i="4" s="1"/>
  <c r="CI3" i="4"/>
  <c r="CM3" i="4"/>
  <c r="CN3" i="4" s="1"/>
  <c r="CI2" i="4"/>
  <c r="CM2" i="4"/>
  <c r="CN2" i="4" s="1"/>
  <c r="CM15" i="4"/>
  <c r="CN15" i="4" s="1"/>
  <c r="CM13" i="4"/>
  <c r="CN13" i="4" s="1"/>
  <c r="CM33" i="4"/>
  <c r="CN33" i="4" s="1"/>
  <c r="CM10" i="4"/>
  <c r="CN10" i="4" s="1"/>
  <c r="CM9" i="4"/>
  <c r="CN9" i="4" s="1"/>
  <c r="CI5" i="4"/>
  <c r="CM5" i="4"/>
  <c r="CN5" i="4" s="1"/>
  <c r="CI4" i="2"/>
  <c r="CI2" i="2"/>
  <c r="CI41" i="2"/>
  <c r="FT41" i="2" s="1"/>
  <c r="FU41" i="2" s="1"/>
  <c r="CI20" i="2"/>
  <c r="CI40" i="2"/>
  <c r="CI23" i="2"/>
  <c r="CI22" i="2"/>
  <c r="CI18" i="2"/>
  <c r="CI16" i="2"/>
  <c r="CI13" i="2"/>
  <c r="AB9" i="2"/>
  <c r="CI9" i="2"/>
  <c r="CI6" i="2"/>
  <c r="CI19" i="2"/>
  <c r="CI17" i="2"/>
  <c r="CI14" i="2"/>
  <c r="CI10" i="2"/>
  <c r="CI21" i="2"/>
  <c r="CI52" i="2"/>
  <c r="CI24" i="2"/>
  <c r="CI53" i="2"/>
  <c r="CI15" i="2"/>
  <c r="CI12" i="2"/>
  <c r="CI11" i="2"/>
  <c r="CI8" i="2"/>
  <c r="CI7" i="2"/>
  <c r="CI5" i="2"/>
  <c r="CI3" i="2"/>
  <c r="CI11" i="4"/>
  <c r="CI33" i="4"/>
  <c r="GE33" i="4" s="1"/>
  <c r="GF33" i="4" s="1"/>
  <c r="CI9" i="4"/>
  <c r="CI4" i="4"/>
  <c r="CI7" i="4"/>
  <c r="CI8" i="4"/>
  <c r="CI14" i="4"/>
  <c r="CI15" i="4"/>
  <c r="CI13" i="4"/>
  <c r="CI12" i="4"/>
  <c r="CI10" i="4"/>
  <c r="CI32" i="4"/>
  <c r="GE32" i="4" s="1"/>
  <c r="GF32" i="4" s="1"/>
  <c r="CM35" i="4"/>
  <c r="CN35" i="4" s="1"/>
  <c r="CI35" i="4"/>
  <c r="GE35" i="4" s="1"/>
  <c r="GF35" i="4" s="1"/>
  <c r="AB4" i="4"/>
  <c r="BI24" i="2"/>
  <c r="BI21" i="2"/>
  <c r="BI20" i="2"/>
  <c r="BI53" i="2"/>
  <c r="BI15" i="2"/>
  <c r="BI52" i="2"/>
  <c r="BI12" i="2"/>
  <c r="CE24" i="2"/>
  <c r="CE21" i="2"/>
  <c r="CE45" i="2"/>
  <c r="CE52" i="2"/>
  <c r="KT26" i="2" l="1"/>
  <c r="KT25" i="2"/>
  <c r="GE13" i="4"/>
  <c r="GF13" i="4" s="1"/>
  <c r="KA13" i="4"/>
  <c r="KB13" i="4" s="1"/>
  <c r="GE12" i="4"/>
  <c r="GF12" i="4" s="1"/>
  <c r="KA12" i="4"/>
  <c r="KB12" i="4" s="1"/>
  <c r="GE15" i="4"/>
  <c r="GF15" i="4" s="1"/>
  <c r="KA15" i="4"/>
  <c r="KB15" i="4" s="1"/>
  <c r="GE8" i="4"/>
  <c r="GF8" i="4" s="1"/>
  <c r="KA8" i="4"/>
  <c r="KB8" i="4" s="1"/>
  <c r="GE4" i="4"/>
  <c r="GF4" i="4" s="1"/>
  <c r="KA4" i="4"/>
  <c r="KB4" i="4" s="1"/>
  <c r="GE2" i="4"/>
  <c r="GF2" i="4" s="1"/>
  <c r="KA2" i="4"/>
  <c r="KB2" i="4" s="1"/>
  <c r="GE3" i="4"/>
  <c r="GF3" i="4" s="1"/>
  <c r="KA3" i="4"/>
  <c r="KB3" i="4" s="1"/>
  <c r="GE6" i="4"/>
  <c r="GF6" i="4" s="1"/>
  <c r="KA6" i="4"/>
  <c r="KB6" i="4" s="1"/>
  <c r="GJ4" i="4"/>
  <c r="KH4" i="4"/>
  <c r="GJ14" i="4"/>
  <c r="KH14" i="4"/>
  <c r="GJ3" i="4"/>
  <c r="KH3" i="4"/>
  <c r="GJ5" i="4"/>
  <c r="KH5" i="4"/>
  <c r="GJ7" i="4"/>
  <c r="KH7" i="4"/>
  <c r="GJ9" i="4"/>
  <c r="KH9" i="4"/>
  <c r="GJ11" i="4"/>
  <c r="KH11" i="4"/>
  <c r="GJ13" i="4"/>
  <c r="KH13" i="4"/>
  <c r="GE10" i="4"/>
  <c r="GF10" i="4" s="1"/>
  <c r="KA10" i="4"/>
  <c r="KB10" i="4" s="1"/>
  <c r="GE14" i="4"/>
  <c r="GF14" i="4" s="1"/>
  <c r="KA14" i="4"/>
  <c r="KB14" i="4" s="1"/>
  <c r="GE7" i="4"/>
  <c r="GF7" i="4" s="1"/>
  <c r="KA7" i="4"/>
  <c r="KB7" i="4" s="1"/>
  <c r="GE9" i="4"/>
  <c r="GF9" i="4" s="1"/>
  <c r="KA9" i="4"/>
  <c r="KB9" i="4" s="1"/>
  <c r="GE11" i="4"/>
  <c r="GF11" i="4" s="1"/>
  <c r="KA11" i="4"/>
  <c r="KB11" i="4" s="1"/>
  <c r="GE5" i="4"/>
  <c r="GF5" i="4" s="1"/>
  <c r="KA5" i="4"/>
  <c r="KB5" i="4" s="1"/>
  <c r="GJ10" i="4"/>
  <c r="KH10" i="4"/>
  <c r="GJ2" i="4"/>
  <c r="KH2" i="4"/>
  <c r="GJ6" i="4"/>
  <c r="KH6" i="4"/>
  <c r="GJ8" i="4"/>
  <c r="KH8" i="4"/>
  <c r="GJ12" i="4"/>
  <c r="KH12" i="4"/>
  <c r="GJ15" i="4"/>
  <c r="KH15" i="4"/>
  <c r="FT3" i="2"/>
  <c r="FU3" i="2" s="1"/>
  <c r="KL3" i="2"/>
  <c r="KM3" i="2" s="1"/>
  <c r="FT7" i="2"/>
  <c r="FU7" i="2" s="1"/>
  <c r="KL7" i="2"/>
  <c r="KM7" i="2" s="1"/>
  <c r="FT11" i="2"/>
  <c r="FU11" i="2" s="1"/>
  <c r="KL11" i="2"/>
  <c r="KM11" i="2" s="1"/>
  <c r="FT15" i="2"/>
  <c r="FU15" i="2" s="1"/>
  <c r="KL15" i="2"/>
  <c r="KM15" i="2" s="1"/>
  <c r="FT21" i="2"/>
  <c r="FU21" i="2" s="1"/>
  <c r="KL21" i="2"/>
  <c r="KM21" i="2" s="1"/>
  <c r="FT14" i="2"/>
  <c r="FU14" i="2" s="1"/>
  <c r="KL14" i="2"/>
  <c r="KM14" i="2" s="1"/>
  <c r="FT19" i="2"/>
  <c r="FU19" i="2" s="1"/>
  <c r="KL19" i="2"/>
  <c r="KM19" i="2" s="1"/>
  <c r="FT9" i="2"/>
  <c r="FU9" i="2" s="1"/>
  <c r="KL9" i="2"/>
  <c r="KM9" i="2" s="1"/>
  <c r="FT16" i="2"/>
  <c r="FU16" i="2" s="1"/>
  <c r="KL16" i="2"/>
  <c r="KM16" i="2" s="1"/>
  <c r="FT23" i="2"/>
  <c r="FU23" i="2" s="1"/>
  <c r="KL23" i="2"/>
  <c r="KM23" i="2" s="1"/>
  <c r="FT4" i="2"/>
  <c r="FU4" i="2" s="1"/>
  <c r="KL4" i="2"/>
  <c r="KM4" i="2" s="1"/>
  <c r="FY10" i="2"/>
  <c r="KS10" i="2"/>
  <c r="FY14" i="2"/>
  <c r="KS14" i="2"/>
  <c r="FY17" i="2"/>
  <c r="KS17" i="2"/>
  <c r="FY19" i="2"/>
  <c r="KS19" i="2"/>
  <c r="FY22" i="2"/>
  <c r="KS22" i="2"/>
  <c r="FY2" i="2"/>
  <c r="KS2" i="2"/>
  <c r="FY5" i="2"/>
  <c r="KS5" i="2"/>
  <c r="FY8" i="2"/>
  <c r="KS8" i="2"/>
  <c r="FY11" i="2"/>
  <c r="KS11" i="2"/>
  <c r="FY12" i="2"/>
  <c r="KS12" i="2"/>
  <c r="FY21" i="2"/>
  <c r="KS21" i="2"/>
  <c r="FY24" i="2"/>
  <c r="KS24" i="2"/>
  <c r="FT5" i="2"/>
  <c r="FU5" i="2" s="1"/>
  <c r="KL5" i="2"/>
  <c r="KM5" i="2" s="1"/>
  <c r="FT8" i="2"/>
  <c r="FU8" i="2" s="1"/>
  <c r="KL8" i="2"/>
  <c r="KM8" i="2" s="1"/>
  <c r="FT12" i="2"/>
  <c r="FU12" i="2" s="1"/>
  <c r="KL12" i="2"/>
  <c r="KM12" i="2" s="1"/>
  <c r="FT24" i="2"/>
  <c r="FU24" i="2" s="1"/>
  <c r="KL24" i="2"/>
  <c r="KM24" i="2" s="1"/>
  <c r="FT10" i="2"/>
  <c r="FU10" i="2" s="1"/>
  <c r="KL10" i="2"/>
  <c r="KM10" i="2" s="1"/>
  <c r="FT17" i="2"/>
  <c r="FU17" i="2" s="1"/>
  <c r="KL17" i="2"/>
  <c r="KM17" i="2" s="1"/>
  <c r="FT6" i="2"/>
  <c r="FU6" i="2" s="1"/>
  <c r="KL6" i="2"/>
  <c r="KM6" i="2" s="1"/>
  <c r="FT13" i="2"/>
  <c r="FU13" i="2" s="1"/>
  <c r="KL13" i="2"/>
  <c r="KM13" i="2" s="1"/>
  <c r="FT18" i="2"/>
  <c r="FU18" i="2" s="1"/>
  <c r="KL18" i="2"/>
  <c r="KM18" i="2" s="1"/>
  <c r="FT22" i="2"/>
  <c r="FU22" i="2" s="1"/>
  <c r="KL22" i="2"/>
  <c r="KM22" i="2" s="1"/>
  <c r="FT20" i="2"/>
  <c r="FU20" i="2" s="1"/>
  <c r="KL20" i="2"/>
  <c r="KM20" i="2" s="1"/>
  <c r="FT2" i="2"/>
  <c r="FU2" i="2" s="1"/>
  <c r="KL2" i="2"/>
  <c r="KM2" i="2" s="1"/>
  <c r="FY6" i="2"/>
  <c r="KS6" i="2"/>
  <c r="FY9" i="2"/>
  <c r="KS9" i="2"/>
  <c r="FY13" i="2"/>
  <c r="KS13" i="2"/>
  <c r="FY16" i="2"/>
  <c r="KS16" i="2"/>
  <c r="FY18" i="2"/>
  <c r="KS18" i="2"/>
  <c r="FY23" i="2"/>
  <c r="KS23" i="2"/>
  <c r="FY4" i="2"/>
  <c r="KS4" i="2"/>
  <c r="FY3" i="2"/>
  <c r="KS3" i="2"/>
  <c r="FY7" i="2"/>
  <c r="KS7" i="2"/>
  <c r="FY15" i="2"/>
  <c r="KS15" i="2"/>
  <c r="FY20" i="2"/>
  <c r="KS20" i="2"/>
  <c r="FT40" i="2"/>
  <c r="FU40" i="2" s="1"/>
  <c r="CK40" i="2"/>
  <c r="GB35" i="4"/>
  <c r="CJ3" i="2"/>
  <c r="CK3" i="2"/>
  <c r="CJ7" i="2"/>
  <c r="CK7" i="2"/>
  <c r="CJ11" i="2"/>
  <c r="CK11" i="2"/>
  <c r="CJ15" i="2"/>
  <c r="CK15" i="2"/>
  <c r="CJ53" i="2"/>
  <c r="CK53" i="2"/>
  <c r="CJ24" i="2"/>
  <c r="CK24" i="2"/>
  <c r="CJ10" i="2"/>
  <c r="CK10" i="2"/>
  <c r="CJ17" i="2"/>
  <c r="CK17" i="2"/>
  <c r="CJ6" i="2"/>
  <c r="CK6" i="2"/>
  <c r="CJ13" i="2"/>
  <c r="CK13" i="2"/>
  <c r="CJ16" i="2"/>
  <c r="CK16" i="2"/>
  <c r="CJ18" i="2"/>
  <c r="CK18" i="2"/>
  <c r="CJ22" i="2"/>
  <c r="CK22" i="2"/>
  <c r="CJ23" i="2"/>
  <c r="CK23" i="2"/>
  <c r="CJ41" i="2"/>
  <c r="CJ4" i="2"/>
  <c r="CK4" i="2"/>
  <c r="CJ5" i="2"/>
  <c r="CK5" i="2"/>
  <c r="CJ8" i="2"/>
  <c r="CK8" i="2"/>
  <c r="CJ12" i="2"/>
  <c r="CK12" i="2"/>
  <c r="CJ45" i="2"/>
  <c r="CK45" i="2"/>
  <c r="CJ52" i="2"/>
  <c r="CK52" i="2"/>
  <c r="CJ21" i="2"/>
  <c r="CK21" i="2"/>
  <c r="CJ14" i="2"/>
  <c r="CK14" i="2"/>
  <c r="CJ19" i="2"/>
  <c r="CK19" i="2"/>
  <c r="CJ9" i="2"/>
  <c r="CK9" i="2"/>
  <c r="CJ40" i="2"/>
  <c r="CJ20" i="2"/>
  <c r="CK20" i="2"/>
  <c r="CJ2" i="2"/>
  <c r="CK2" i="2"/>
  <c r="CJ10" i="4"/>
  <c r="CK10" i="4"/>
  <c r="CJ13" i="4"/>
  <c r="CK13" i="4"/>
  <c r="CJ14" i="4"/>
  <c r="CK14" i="4"/>
  <c r="CJ7" i="4"/>
  <c r="CK7" i="4"/>
  <c r="CJ4" i="4"/>
  <c r="CK4" i="4"/>
  <c r="CJ33" i="4"/>
  <c r="CK33" i="4"/>
  <c r="CJ5" i="4"/>
  <c r="CK5" i="4"/>
  <c r="CJ2" i="4"/>
  <c r="CK2" i="4"/>
  <c r="CJ3" i="4"/>
  <c r="CK3" i="4"/>
  <c r="CJ6" i="4"/>
  <c r="CK6" i="4"/>
  <c r="CJ32" i="4"/>
  <c r="CK32" i="4"/>
  <c r="CJ12" i="4"/>
  <c r="CK12" i="4"/>
  <c r="CJ15" i="4"/>
  <c r="CK15" i="4"/>
  <c r="CJ8" i="4"/>
  <c r="CK8" i="4"/>
  <c r="CJ9" i="4"/>
  <c r="CK9" i="4"/>
  <c r="CJ11" i="4"/>
  <c r="CK11" i="4"/>
  <c r="CK35" i="4"/>
  <c r="CJ35" i="4"/>
  <c r="KT20" i="2" l="1"/>
  <c r="KT15" i="2"/>
  <c r="KT7" i="2"/>
  <c r="KT3" i="2"/>
  <c r="KT4" i="2"/>
  <c r="KT23" i="2"/>
  <c r="KT18" i="2"/>
  <c r="KT16" i="2"/>
  <c r="KT13" i="2"/>
  <c r="KT9" i="2"/>
  <c r="KT6" i="2"/>
  <c r="KT24" i="2"/>
  <c r="KT21" i="2"/>
  <c r="KT12" i="2"/>
  <c r="KT11" i="2"/>
  <c r="KT8" i="2"/>
  <c r="KT5" i="2"/>
  <c r="KT2" i="2"/>
  <c r="KT22" i="2"/>
  <c r="KT19" i="2"/>
  <c r="KT17" i="2"/>
  <c r="KT14" i="2"/>
  <c r="KT10" i="2"/>
  <c r="KI15" i="4"/>
  <c r="KI12" i="4"/>
  <c r="KI8" i="4"/>
  <c r="KI6" i="4"/>
  <c r="KI2" i="4"/>
  <c r="KI10" i="4"/>
  <c r="KI13" i="4"/>
  <c r="KI11" i="4"/>
  <c r="KI9" i="4"/>
  <c r="KI7" i="4"/>
  <c r="KI5" i="4"/>
  <c r="KI3" i="4"/>
  <c r="KI14" i="4"/>
  <c r="KI4" i="4"/>
</calcChain>
</file>

<file path=xl/sharedStrings.xml><?xml version="1.0" encoding="utf-8"?>
<sst xmlns="http://schemas.openxmlformats.org/spreadsheetml/2006/main" count="2074" uniqueCount="989">
  <si>
    <t>TT</t>
  </si>
  <si>
    <t>Lớp</t>
  </si>
  <si>
    <t>Mã SV</t>
  </si>
  <si>
    <t>Họ đệm</t>
  </si>
  <si>
    <t>Tên</t>
  </si>
  <si>
    <t>Ngày sinh</t>
  </si>
  <si>
    <t>Giới</t>
  </si>
  <si>
    <t>Nơi sinh</t>
  </si>
  <si>
    <t>GDTC(2TC)</t>
  </si>
  <si>
    <t>TIN HỌC (3TC)</t>
  </si>
  <si>
    <t>VẼ XÂY DỰNG 1(3TC)</t>
  </si>
  <si>
    <t>NGOẠI NGỮ 1 (3TC)</t>
  </si>
  <si>
    <t>CHÍNH TRỊ (4TC)</t>
  </si>
  <si>
    <t>CƠ HỌC CÔNG TRÌNH  (3TC)</t>
  </si>
  <si>
    <t>Nguyễn Quang</t>
  </si>
  <si>
    <t>Anh</t>
  </si>
  <si>
    <t>Nam</t>
  </si>
  <si>
    <t>Nữ</t>
  </si>
  <si>
    <t>Dũng</t>
  </si>
  <si>
    <t>Hiếu</t>
  </si>
  <si>
    <t>Kiến Xương - Thái Bình</t>
  </si>
  <si>
    <t>Nguyễn Công</t>
  </si>
  <si>
    <t>Huy</t>
  </si>
  <si>
    <t>Khánh</t>
  </si>
  <si>
    <t>Ba Vì - Hà Nội</t>
  </si>
  <si>
    <t>Mạnh</t>
  </si>
  <si>
    <t>Nguyễn Huy</t>
  </si>
  <si>
    <t>Minh</t>
  </si>
  <si>
    <t>Thanh Trì - Hà Nội</t>
  </si>
  <si>
    <t>Nghĩa</t>
  </si>
  <si>
    <t>Ngọc</t>
  </si>
  <si>
    <t>Thanh Hà - Hải Dương</t>
  </si>
  <si>
    <t>Nguyễn Văn</t>
  </si>
  <si>
    <t>Phạm Văn</t>
  </si>
  <si>
    <t>Tiền Hải - Thái Bình</t>
  </si>
  <si>
    <t>Nguyễn Đình</t>
  </si>
  <si>
    <t>Hà Đông - Hà Nội</t>
  </si>
  <si>
    <t>Thiện</t>
  </si>
  <si>
    <t>Trường</t>
  </si>
  <si>
    <t xml:space="preserve"> Thuận Thành - Bắc Ninh</t>
  </si>
  <si>
    <t>Tú</t>
  </si>
  <si>
    <t>Đông Anh - Hà Nội</t>
  </si>
  <si>
    <t>Lê Thanh</t>
  </si>
  <si>
    <t>Tùng</t>
  </si>
  <si>
    <t>Phú Xuyên - Hà Nội</t>
  </si>
  <si>
    <t>Bình Xuyên - Vĩnh Phúc</t>
  </si>
  <si>
    <t>Hoài Đức - Hà Nội</t>
  </si>
  <si>
    <t>Thanh Liêm - Hà Nam</t>
  </si>
  <si>
    <t>Hải Hậu - Nam Định</t>
  </si>
  <si>
    <t>Phan</t>
  </si>
  <si>
    <t>Thạch Thất - Hà Nội</t>
  </si>
  <si>
    <t>Phúc Thọ - Hà Nội</t>
  </si>
  <si>
    <t>Yên Mô - Ninh Bình</t>
  </si>
  <si>
    <t>GDTC (Điểm chữ)</t>
  </si>
  <si>
    <t>GDTC (Điểm 4)</t>
  </si>
  <si>
    <t>GDTC (TEXT)</t>
  </si>
  <si>
    <t>GDQP VÀ AN NINH(3TC)</t>
  </si>
  <si>
    <t>GDQP (Điểm chữ)</t>
  </si>
  <si>
    <t>GDQP(Điểm 4)</t>
  </si>
  <si>
    <t>GDQP (TEXT)</t>
  </si>
  <si>
    <t>ĐIỂM TB KIỂM TRA</t>
  </si>
  <si>
    <t>THI TIN HỌC-L1</t>
  </si>
  <si>
    <t>THI TIN HỌC-L2</t>
  </si>
  <si>
    <t>TB TIN HỌC-L1</t>
  </si>
  <si>
    <t>TIN HỌC (Điểm chữ)</t>
  </si>
  <si>
    <t>TIN HỌC (Điểm 4)</t>
  </si>
  <si>
    <t>TIN HỌC 111</t>
  </si>
  <si>
    <t>THI VẼ XÂY DỰNG 1-L1</t>
  </si>
  <si>
    <t>THI VẼ XÂY DỰNG 1-L2</t>
  </si>
  <si>
    <t>TB VẼ XÂY DỰNG 1-L1</t>
  </si>
  <si>
    <t>VẼ XÂY DỰNG 1(Điểm chữ)</t>
  </si>
  <si>
    <t>VẼ XÂY DỰNG 1(Điểm 4)</t>
  </si>
  <si>
    <t>VẼ XÂY DỰNG 1 111</t>
  </si>
  <si>
    <t>THI NGOẠI NGỮ 1-L1</t>
  </si>
  <si>
    <t>THI NGOẠI NGỮ 1-L2</t>
  </si>
  <si>
    <t>TB NGOẠI NGỮ 1-L1</t>
  </si>
  <si>
    <t>NGOẠI NGỮ 1 (Điểm chữ)</t>
  </si>
  <si>
    <t>NGOẠI NGỮ 1 (Điểm 4)</t>
  </si>
  <si>
    <t>NGOẠI NGỮ 1 111</t>
  </si>
  <si>
    <t>THI CHÍNH TRỊ-L1</t>
  </si>
  <si>
    <t>THI CHÍNH TRỊ-L2</t>
  </si>
  <si>
    <t>TB CHÍNH TRỊ-L1</t>
  </si>
  <si>
    <t>CHÍNH TRỊ (Điểm chữ)</t>
  </si>
  <si>
    <t>CHÍNH TRỊ (Điểm 4)</t>
  </si>
  <si>
    <t>CHÍNH TRỊ 111</t>
  </si>
  <si>
    <t>THI CHCT-L1</t>
  </si>
  <si>
    <t>THI CHCT-L2</t>
  </si>
  <si>
    <t>TB CHCT-L1</t>
  </si>
  <si>
    <t>CHCT (Điểm chữ)</t>
  </si>
  <si>
    <t>CHCT (Điểm 4)</t>
  </si>
  <si>
    <t>CHCT 111</t>
  </si>
  <si>
    <t>CHCT(3TC)</t>
  </si>
  <si>
    <t>CHCT (3TC)</t>
  </si>
  <si>
    <t>TÍN CHỈ KỲ I</t>
  </si>
  <si>
    <t>TBC HỌC KỲ I</t>
  </si>
  <si>
    <t>TBC HỌC KỲ I -11</t>
  </si>
  <si>
    <t>TÍN CHỈ TÍCH LŨY KỲ 1</t>
  </si>
  <si>
    <t>TBC TÍCH LŨY KỲ 1 -11</t>
  </si>
  <si>
    <t xml:space="preserve">XÉT LÊN LỚP
KỲ 1 (TBC TÍCH LŨY)
</t>
  </si>
  <si>
    <t>CK9</t>
  </si>
  <si>
    <t>Lê Văn</t>
  </si>
  <si>
    <t>Quyền</t>
  </si>
  <si>
    <t>Nguyễn Hữu</t>
  </si>
  <si>
    <t>Việt</t>
  </si>
  <si>
    <t>Nguyễn Thị Lan</t>
  </si>
  <si>
    <t>KINH TẾ VI MÔ (2TC)</t>
  </si>
  <si>
    <t>NGUYÊN LÝ KẾ TOÁN(3TC)</t>
  </si>
  <si>
    <t>QUẢN TRỊ HỌC(2TC)</t>
  </si>
  <si>
    <t>PHÁP LUẬT ĐẠI CƯƠNG(2TC)</t>
  </si>
  <si>
    <t>Huyền</t>
  </si>
  <si>
    <t>Linh</t>
  </si>
  <si>
    <t>Trang</t>
  </si>
  <si>
    <t>Xuân</t>
  </si>
  <si>
    <t>Hoa</t>
  </si>
  <si>
    <t>Chương Mỹ - Hà Nội</t>
  </si>
  <si>
    <t>Vy</t>
  </si>
  <si>
    <t>Thảo</t>
  </si>
  <si>
    <t>GDQP (Điểm 4)</t>
  </si>
  <si>
    <t>THI KINH TẾ VI MÔ-L1</t>
  </si>
  <si>
    <t>THI KINH TẾ VI MÔ-L2</t>
  </si>
  <si>
    <t>TB KINH TẾ VI MÔ-L1</t>
  </si>
  <si>
    <t>KINH TẾ VI MÔ(Điểm chữ)</t>
  </si>
  <si>
    <t>KINH TẾ VI MÔ (Điểm 4)</t>
  </si>
  <si>
    <t>KINH TẾ VI MÔ 111</t>
  </si>
  <si>
    <t>THI NLKT-L1</t>
  </si>
  <si>
    <t>THI NLKT-L2</t>
  </si>
  <si>
    <t>TB NLKT-L1</t>
  </si>
  <si>
    <t>NLKT(Điểm chữ)</t>
  </si>
  <si>
    <t>NLKT(Điểm 4)</t>
  </si>
  <si>
    <t>NLKT111</t>
  </si>
  <si>
    <t>NLKT (3TC)</t>
  </si>
  <si>
    <t>NLKT(3TC)</t>
  </si>
  <si>
    <t>THI QTH-L1</t>
  </si>
  <si>
    <t>THI QTH-L2</t>
  </si>
  <si>
    <t>TB QTH-L1</t>
  </si>
  <si>
    <t>QUẢN TRỊ HỌC (Điểm chữ)</t>
  </si>
  <si>
    <t>QTH (Điểm 4)</t>
  </si>
  <si>
    <t>QTH 111</t>
  </si>
  <si>
    <t>QTH (2TC)</t>
  </si>
  <si>
    <t>THI PLĐC-L1</t>
  </si>
  <si>
    <t>THI PLĐC-L2</t>
  </si>
  <si>
    <t>TB PLĐC-L1</t>
  </si>
  <si>
    <t>PHÁP LUẬT ĐẠI CƯƠNG (Điểm chữ)</t>
  </si>
  <si>
    <t>PLĐC (Điểm 4)</t>
  </si>
  <si>
    <t>PLĐC 111</t>
  </si>
  <si>
    <t>PLĐC (2TC)</t>
  </si>
  <si>
    <t>Thủy</t>
  </si>
  <si>
    <t>Công</t>
  </si>
  <si>
    <t>Nguyễn Duy</t>
  </si>
  <si>
    <t>Vũ</t>
  </si>
  <si>
    <t>Hùng</t>
  </si>
  <si>
    <t>Dương</t>
  </si>
  <si>
    <t>CKT18</t>
  </si>
  <si>
    <t>11KT180101</t>
  </si>
  <si>
    <t>Nguyễn Lưu</t>
  </si>
  <si>
    <t>11KT180102</t>
  </si>
  <si>
    <t>11KT180103</t>
  </si>
  <si>
    <t>Bùi Ngọc</t>
  </si>
  <si>
    <t>11KT180104</t>
  </si>
  <si>
    <t>Chu Thị Thanh</t>
  </si>
  <si>
    <t>Chúc</t>
  </si>
  <si>
    <t>11KT180105</t>
  </si>
  <si>
    <t>Nguyễn Tiến</t>
  </si>
  <si>
    <t>Duy</t>
  </si>
  <si>
    <t>11KT180106</t>
  </si>
  <si>
    <t>Nguyễn Thùy</t>
  </si>
  <si>
    <t>11KT180107</t>
  </si>
  <si>
    <t>Nguyễn Thị</t>
  </si>
  <si>
    <t>Huệ</t>
  </si>
  <si>
    <t>11KT180108</t>
  </si>
  <si>
    <t>11KT180109</t>
  </si>
  <si>
    <t>Hoàng Văn</t>
  </si>
  <si>
    <t>11KT180110</t>
  </si>
  <si>
    <t>Trương Ngọc</t>
  </si>
  <si>
    <t>11KT180111</t>
  </si>
  <si>
    <t>11KT180112</t>
  </si>
  <si>
    <t>Nương</t>
  </si>
  <si>
    <t>11KT180113</t>
  </si>
  <si>
    <t xml:space="preserve">Lê Thị </t>
  </si>
  <si>
    <t>11KT180114</t>
  </si>
  <si>
    <t>Thơm</t>
  </si>
  <si>
    <t>11KT180115</t>
  </si>
  <si>
    <t>11KT180116</t>
  </si>
  <si>
    <t>Lê Phương</t>
  </si>
  <si>
    <t>11KT180117</t>
  </si>
  <si>
    <t>Trần Mai</t>
  </si>
  <si>
    <t>11KT180118</t>
  </si>
  <si>
    <t>Trần Thị</t>
  </si>
  <si>
    <t>Thật</t>
  </si>
  <si>
    <t>11KT180119</t>
  </si>
  <si>
    <t>Nguyễn Thị Hà</t>
  </si>
  <si>
    <t>Huế</t>
  </si>
  <si>
    <t>11KT180120</t>
  </si>
  <si>
    <t>Nguyễn Thị Thanh</t>
  </si>
  <si>
    <t>11CK090101</t>
  </si>
  <si>
    <t>Đào Tiến</t>
  </si>
  <si>
    <t>11CK090102</t>
  </si>
  <si>
    <t xml:space="preserve">Nguyễn Văn </t>
  </si>
  <si>
    <t>11CK090103</t>
  </si>
  <si>
    <t>Võ Ngọc</t>
  </si>
  <si>
    <t>11CK090104</t>
  </si>
  <si>
    <t>Hợp</t>
  </si>
  <si>
    <t>11CK090105</t>
  </si>
  <si>
    <t>Nguyễn Tuấn</t>
  </si>
  <si>
    <t>Hưng</t>
  </si>
  <si>
    <t>11CK090106</t>
  </si>
  <si>
    <t>Quý</t>
  </si>
  <si>
    <t>11CK090107</t>
  </si>
  <si>
    <t>Võ Minh</t>
  </si>
  <si>
    <t>Trung</t>
  </si>
  <si>
    <t>11CK090108</t>
  </si>
  <si>
    <t>Nguyễn Văn Công</t>
  </si>
  <si>
    <t>11CK090109</t>
  </si>
  <si>
    <t>Nguyễn Đức</t>
  </si>
  <si>
    <t>11CK090110</t>
  </si>
  <si>
    <t>Ngô Văn</t>
  </si>
  <si>
    <t>11CK090111</t>
  </si>
  <si>
    <t>11CK090112</t>
  </si>
  <si>
    <t xml:space="preserve">Phạm Thị </t>
  </si>
  <si>
    <t>Ninh</t>
  </si>
  <si>
    <t>11CK090113</t>
  </si>
  <si>
    <t>Tô Văn</t>
  </si>
  <si>
    <t>11CK090114</t>
  </si>
  <si>
    <t xml:space="preserve">Đỗ Khánh </t>
  </si>
  <si>
    <t>11CK090115</t>
  </si>
  <si>
    <t>Phạm Quang</t>
  </si>
  <si>
    <t>11CK090116</t>
  </si>
  <si>
    <t>Bùi Quang</t>
  </si>
  <si>
    <t>11CK090117</t>
  </si>
  <si>
    <t>Trương Quang</t>
  </si>
  <si>
    <t>Được</t>
  </si>
  <si>
    <t>11CK090118</t>
  </si>
  <si>
    <t>Trần Hữu</t>
  </si>
  <si>
    <t>11CK090119</t>
  </si>
  <si>
    <t>Nịnh Kim</t>
  </si>
  <si>
    <t>Hảo</t>
  </si>
  <si>
    <t>11CK090120</t>
  </si>
  <si>
    <t>11CK090121</t>
  </si>
  <si>
    <t>11CK090122</t>
  </si>
  <si>
    <t>Nguyễn Đình Anh</t>
  </si>
  <si>
    <t>11CK090123</t>
  </si>
  <si>
    <t>Phạm Duy</t>
  </si>
  <si>
    <t>11CK090124</t>
  </si>
  <si>
    <t>Lê Vũ</t>
  </si>
  <si>
    <t>Khuyên</t>
  </si>
  <si>
    <t>11CK090125</t>
  </si>
  <si>
    <t>11CK090126</t>
  </si>
  <si>
    <t>Đỗ Anh</t>
  </si>
  <si>
    <t>Hào</t>
  </si>
  <si>
    <t>11CK090127</t>
  </si>
  <si>
    <t>Nguyễn Vũ</t>
  </si>
  <si>
    <t>11CK090128</t>
  </si>
  <si>
    <t>11CK090129</t>
  </si>
  <si>
    <t>Nguyễn Phúc</t>
  </si>
  <si>
    <t>Chinh</t>
  </si>
  <si>
    <t>11CK090130</t>
  </si>
  <si>
    <t>11CK090131</t>
  </si>
  <si>
    <t>Trịnh Phạm</t>
  </si>
  <si>
    <t>Đô</t>
  </si>
  <si>
    <t>11CK090132</t>
  </si>
  <si>
    <t>11CK090133</t>
  </si>
  <si>
    <t>Nguyễn Thanh</t>
  </si>
  <si>
    <t>11CK090134</t>
  </si>
  <si>
    <t>11CK090135</t>
  </si>
  <si>
    <t>11CK090136</t>
  </si>
  <si>
    <t>11CK090137</t>
  </si>
  <si>
    <t>Vũ Khắc</t>
  </si>
  <si>
    <t>Vương</t>
  </si>
  <si>
    <t>11CK090138</t>
  </si>
  <si>
    <t>11CK090139</t>
  </si>
  <si>
    <t>Nguyễn Trí</t>
  </si>
  <si>
    <t>11CK090140</t>
  </si>
  <si>
    <t>11CK090141</t>
  </si>
  <si>
    <t>Chu Đức</t>
  </si>
  <si>
    <t>Hoàn</t>
  </si>
  <si>
    <t>11CK090142</t>
  </si>
  <si>
    <t>11CK090143</t>
  </si>
  <si>
    <t>11CK090144</t>
  </si>
  <si>
    <t>Bùi Văn</t>
  </si>
  <si>
    <t xml:space="preserve">XÉT LÊN LỚP (TBC HỌC KỲ)
</t>
  </si>
  <si>
    <t xml:space="preserve">XÉT LÊN LỚP
 (Họp HĐ)
</t>
  </si>
  <si>
    <t>GDTC(2TC)111</t>
  </si>
  <si>
    <t>GDQP VÀ AN NINH(3TC)111</t>
  </si>
  <si>
    <t>THI PL-L1</t>
  </si>
  <si>
    <t>THI PL-L2</t>
  </si>
  <si>
    <t>TB PL-L1</t>
  </si>
  <si>
    <t>PL 111</t>
  </si>
  <si>
    <t>PHÁP LUẬT(Điểm chữ)</t>
  </si>
  <si>
    <t>PL(Điểm 4)</t>
  </si>
  <si>
    <t>PL(2TC)</t>
  </si>
  <si>
    <t>PL (2TC)</t>
  </si>
  <si>
    <t>11CK090145</t>
  </si>
  <si>
    <t xml:space="preserve">Nguyễn Đức </t>
  </si>
  <si>
    <t>11CK090146</t>
  </si>
  <si>
    <t>Bảo</t>
  </si>
  <si>
    <t>11CK090147</t>
  </si>
  <si>
    <t>Đinh Văn</t>
  </si>
  <si>
    <t>Long</t>
  </si>
  <si>
    <t>11CK090148</t>
  </si>
  <si>
    <t>Hà Duy</t>
  </si>
  <si>
    <t>11CK090149</t>
  </si>
  <si>
    <t>Vương Đình</t>
  </si>
  <si>
    <t>Diệm</t>
  </si>
  <si>
    <t>11CK090150</t>
  </si>
  <si>
    <t>Trần Duy</t>
  </si>
  <si>
    <t>11CK090151</t>
  </si>
  <si>
    <t>Hoàng Khánh</t>
  </si>
  <si>
    <t>11CK090152</t>
  </si>
  <si>
    <t>Vũ Văn</t>
  </si>
  <si>
    <t>Đoàn</t>
  </si>
  <si>
    <t>11CK090153</t>
  </si>
  <si>
    <t>Phạm Như</t>
  </si>
  <si>
    <t>11CK090154</t>
  </si>
  <si>
    <t xml:space="preserve">Phạm Anh </t>
  </si>
  <si>
    <t>Sơn</t>
  </si>
  <si>
    <t>11CK090155</t>
  </si>
  <si>
    <t>Nguyễn Hồng</t>
  </si>
  <si>
    <t>Thắng</t>
  </si>
  <si>
    <t>11CK090156</t>
  </si>
  <si>
    <t>Khương</t>
  </si>
  <si>
    <t>04/05/1998</t>
  </si>
  <si>
    <t>25/10/1994</t>
  </si>
  <si>
    <t>22/02/1999</t>
  </si>
  <si>
    <t>14/01/1981</t>
  </si>
  <si>
    <t>21/05/1994</t>
  </si>
  <si>
    <t>22/11/2001</t>
  </si>
  <si>
    <t>27/11/1993</t>
  </si>
  <si>
    <t>07/07/2001</t>
  </si>
  <si>
    <t>14/05/1999</t>
  </si>
  <si>
    <t>08/02/2000</t>
  </si>
  <si>
    <t>13/12/1994</t>
  </si>
  <si>
    <t>18/11/2001</t>
  </si>
  <si>
    <t>01/12/2000</t>
  </si>
  <si>
    <t>19/10/2002</t>
  </si>
  <si>
    <t>11/01/2002</t>
  </si>
  <si>
    <t>09/12/2002</t>
  </si>
  <si>
    <t>25/08/2002</t>
  </si>
  <si>
    <t>29/04/2002</t>
  </si>
  <si>
    <t>23/11/2002</t>
  </si>
  <si>
    <t>29/10/2002</t>
  </si>
  <si>
    <t>12/06/2002</t>
  </si>
  <si>
    <t>23/09/2002</t>
  </si>
  <si>
    <t>04/02/2001</t>
  </si>
  <si>
    <t>04/07/2002</t>
  </si>
  <si>
    <t>03/12/2002</t>
  </si>
  <si>
    <t>06/06/2002</t>
  </si>
  <si>
    <t>01/10/2002</t>
  </si>
  <si>
    <t>24/05/2002</t>
  </si>
  <si>
    <t>21/05/2002</t>
  </si>
  <si>
    <t>15/06/2002</t>
  </si>
  <si>
    <t>18/10/2002</t>
  </si>
  <si>
    <t>01/12/2002</t>
  </si>
  <si>
    <t>17/07/2001</t>
  </si>
  <si>
    <t>05/10/2001</t>
  </si>
  <si>
    <t>08/09/2001</t>
  </si>
  <si>
    <t>16/04/1999</t>
  </si>
  <si>
    <t>13/02/2002</t>
  </si>
  <si>
    <t>14/05/2002</t>
  </si>
  <si>
    <t>01/04/2001</t>
  </si>
  <si>
    <t>13/09/1996</t>
  </si>
  <si>
    <t>13/07/1998</t>
  </si>
  <si>
    <t>13/09/2001</t>
  </si>
  <si>
    <t>02/10/2002</t>
  </si>
  <si>
    <t>05/01/2002</t>
  </si>
  <si>
    <t>22/01/2002</t>
  </si>
  <si>
    <t>04/12/2002</t>
  </si>
  <si>
    <t>23/01/2001</t>
  </si>
  <si>
    <t>01/08/2002</t>
  </si>
  <si>
    <t>23/04/2002</t>
  </si>
  <si>
    <t>04/10/2002</t>
  </si>
  <si>
    <t>09/09/2002</t>
  </si>
  <si>
    <t>14/04/2000</t>
  </si>
  <si>
    <t>07/04/2000</t>
  </si>
  <si>
    <t>01/02/2000</t>
  </si>
  <si>
    <t>17/11/2001</t>
  </si>
  <si>
    <t>Đông Triều - Quảng Ninh</t>
  </si>
  <si>
    <t>Thiệu Hóa - Thanh Hóa</t>
  </si>
  <si>
    <t>Nam Phong - TP Nam Định</t>
  </si>
  <si>
    <t>Yên Lập - Phú Thọ</t>
  </si>
  <si>
    <t>Hai Bà Trưng - Hà Nội</t>
  </si>
  <si>
    <t>Hữu Lũng - Lạng Sơn</t>
  </si>
  <si>
    <t>Hàm Yên - Tuyên Quang</t>
  </si>
  <si>
    <t>Ứng Hòa - Hà Nội</t>
  </si>
  <si>
    <t>Nông Cống - Thanh Hóa</t>
  </si>
  <si>
    <t>Hoa Lư - Ninh Bình</t>
  </si>
  <si>
    <t>Vĩnh Tường - Vĩnh Phúc</t>
  </si>
  <si>
    <t>Hoằng Hóa - Thanh Hóa</t>
  </si>
  <si>
    <t>Sông Lô - Vĩnh Phúc</t>
  </si>
  <si>
    <t>Quỳnh Phụ - Thái Bình</t>
  </si>
  <si>
    <t>Tây Hồ - Hà Nội</t>
  </si>
  <si>
    <t>Vị Xuyên - Hà Giang</t>
  </si>
  <si>
    <t>Thái Thụy - Thái Bình</t>
  </si>
  <si>
    <t>Thạch Thành - Thanh Hóa</t>
  </si>
  <si>
    <t>Đông Cương - TP Thanh Hóa</t>
  </si>
  <si>
    <t>Chiêm Hóa - Tuyên Quang</t>
  </si>
  <si>
    <t>Thanh Oai - Hà Nội</t>
  </si>
  <si>
    <t>Lý Nhân - Hà Nam</t>
  </si>
  <si>
    <t>Mỹ Đức - Hà Nội</t>
  </si>
  <si>
    <t>Khoái Châu - Hưng Yên</t>
  </si>
  <si>
    <t>Phủ Lý - Hà Nam</t>
  </si>
  <si>
    <t>11KT180121</t>
  </si>
  <si>
    <t>Bùi Thị Thanh</t>
  </si>
  <si>
    <t>11KT180122</t>
  </si>
  <si>
    <t>Nguyễn Thị Ngọc</t>
  </si>
  <si>
    <t>Ánh</t>
  </si>
  <si>
    <t>11KT180123</t>
  </si>
  <si>
    <t>Kim Thị Thu</t>
  </si>
  <si>
    <t>Hương</t>
  </si>
  <si>
    <t>11KT180124</t>
  </si>
  <si>
    <t>Yến</t>
  </si>
  <si>
    <t>11KT180125</t>
  </si>
  <si>
    <t>Hà Hải</t>
  </si>
  <si>
    <t>Hà</t>
  </si>
  <si>
    <t>11KT180126</t>
  </si>
  <si>
    <t>Nguyễn Văn Đức</t>
  </si>
  <si>
    <t>11KT180127</t>
  </si>
  <si>
    <t>Trần Mạnh</t>
  </si>
  <si>
    <t>Tiến</t>
  </si>
  <si>
    <t>11KT180128</t>
  </si>
  <si>
    <t>Nguyễn Thị Thúy</t>
  </si>
  <si>
    <t>Hằng</t>
  </si>
  <si>
    <t>11KT180129</t>
  </si>
  <si>
    <t>Mai</t>
  </si>
  <si>
    <t>11KT180130</t>
  </si>
  <si>
    <t>Bùi Anh</t>
  </si>
  <si>
    <t>Tuấn</t>
  </si>
  <si>
    <t>11KT180131</t>
  </si>
  <si>
    <t>Tuyền</t>
  </si>
  <si>
    <t>28/04/1993</t>
  </si>
  <si>
    <t>28/02/2002</t>
  </si>
  <si>
    <t>06/11/2002</t>
  </si>
  <si>
    <t>27/08/2002</t>
  </si>
  <si>
    <t>18/09/2002</t>
  </si>
  <si>
    <t>18/07/2001</t>
  </si>
  <si>
    <t>15/09/2000</t>
  </si>
  <si>
    <t>15/01/2000</t>
  </si>
  <si>
    <t>14/10/1999</t>
  </si>
  <si>
    <t>10/06/2001</t>
  </si>
  <si>
    <t>30/06/2002</t>
  </si>
  <si>
    <t>17/03/2002</t>
  </si>
  <si>
    <t>18/01/2002</t>
  </si>
  <si>
    <t>14/03/2002</t>
  </si>
  <si>
    <t>13/10/2002</t>
  </si>
  <si>
    <t>03/11/2002</t>
  </si>
  <si>
    <t>25/02/2002</t>
  </si>
  <si>
    <t>23/07/2002</t>
  </si>
  <si>
    <t>31/10/2002</t>
  </si>
  <si>
    <t>26/01/2002</t>
  </si>
  <si>
    <t>08/06/2002</t>
  </si>
  <si>
    <t>10/11/2002</t>
  </si>
  <si>
    <t>05/11/2002</t>
  </si>
  <si>
    <t>17/09/2002</t>
  </si>
  <si>
    <t>30/11/2002</t>
  </si>
  <si>
    <t>25/07/2002</t>
  </si>
  <si>
    <t>17/10/2002</t>
  </si>
  <si>
    <t>11/12/2001</t>
  </si>
  <si>
    <t>11/02/1995</t>
  </si>
  <si>
    <t>Bệnh viện Hà Đông</t>
  </si>
  <si>
    <t>Thị xã Hà Giang</t>
  </si>
  <si>
    <t>Quốc Oai - Hà Nội</t>
  </si>
  <si>
    <t>Mộc Châu - Sơn La</t>
  </si>
  <si>
    <t>Tiên Lãng - Hải Phòng</t>
  </si>
  <si>
    <t>Hoàng Mai - Hà Nội</t>
  </si>
  <si>
    <t>Anh Sơn - Nghệ An</t>
  </si>
  <si>
    <t>Vụ Bản - Nam Định</t>
  </si>
  <si>
    <t>Mê Linh - Vĩnh Phúc</t>
  </si>
  <si>
    <t>Thanh Miện - Hải Dương</t>
  </si>
  <si>
    <t>Gia Viễn - Ninh Bình</t>
  </si>
  <si>
    <t>Hạ Hòa - Phú Thọ</t>
  </si>
  <si>
    <t>11CK090157</t>
  </si>
  <si>
    <t>Trần Gia</t>
  </si>
  <si>
    <t>Hiển</t>
  </si>
  <si>
    <t>11CK090158</t>
  </si>
  <si>
    <t>11CK090159</t>
  </si>
  <si>
    <t>Nguyễn Trung</t>
  </si>
  <si>
    <t>11KT180132</t>
  </si>
  <si>
    <t>Đỗ Công</t>
  </si>
  <si>
    <t>Hậu</t>
  </si>
  <si>
    <t>11KT180133</t>
  </si>
  <si>
    <t>Kiều Xuân</t>
  </si>
  <si>
    <t>Lợi</t>
  </si>
  <si>
    <t>11KT180134</t>
  </si>
  <si>
    <t>Vũ Xuân</t>
  </si>
  <si>
    <t>Rút hồ sơ</t>
  </si>
  <si>
    <t>QĐXT số 415 ngày 28/12/2020</t>
  </si>
  <si>
    <t>11KT160106</t>
  </si>
  <si>
    <t>Lê Thị Thùy</t>
  </si>
  <si>
    <t>QĐ V/v tiếp nhận sinh viên số 14 ngày 7/1/2021; BLKQHT số 135 ngày 12/5/2020</t>
  </si>
  <si>
    <t>13/07/2000</t>
  </si>
  <si>
    <t>QĐXT số 32 ngày 18/1/2021</t>
  </si>
  <si>
    <t>CB1</t>
  </si>
  <si>
    <t>Nhập học muộn</t>
  </si>
  <si>
    <t>R</t>
  </si>
  <si>
    <t>28/06/1998</t>
  </si>
  <si>
    <t xml:space="preserve">Cao Lâm </t>
  </si>
  <si>
    <t>QĐXT số 90 ngày 15/3/2021</t>
  </si>
  <si>
    <t>THI CTN-L1</t>
  </si>
  <si>
    <t>THI CTN-L2</t>
  </si>
  <si>
    <t>TB CTN-L1</t>
  </si>
  <si>
    <t>CẤP THOÁT NƯỚC(2TC)</t>
  </si>
  <si>
    <t>CTN111</t>
  </si>
  <si>
    <t>CTN(Điểm chữ)</t>
  </si>
  <si>
    <t>CTN (Điểm 4)</t>
  </si>
  <si>
    <t>CTN (2TC)</t>
  </si>
  <si>
    <t>THI VLXD-L1</t>
  </si>
  <si>
    <t>THI VLXD-L2</t>
  </si>
  <si>
    <t>TB VLXD-L1</t>
  </si>
  <si>
    <t>VẬT LIỆU XÂY DỰNG (2TC)</t>
  </si>
  <si>
    <t>VLXD 111</t>
  </si>
  <si>
    <t>VLXD (Điểm chữ)</t>
  </si>
  <si>
    <t>VLXD (Điểm 4)</t>
  </si>
  <si>
    <t>VLXD(2TC)</t>
  </si>
  <si>
    <t>THI KT ĐCT-L1</t>
  </si>
  <si>
    <t>THI KT ĐCT-L2</t>
  </si>
  <si>
    <t>TB KT ĐCT-L1</t>
  </si>
  <si>
    <t>KỸ THUẬT ĐCT(2TC)</t>
  </si>
  <si>
    <t>KT ĐCT111</t>
  </si>
  <si>
    <t>KT ĐCT(Điểm chữ)</t>
  </si>
  <si>
    <t>KT ĐCT(Điểm 4)</t>
  </si>
  <si>
    <t>KT ĐCT(2TC)</t>
  </si>
  <si>
    <t>THI VẼ XD2-L1</t>
  </si>
  <si>
    <t>THI VẼ XD2-L2</t>
  </si>
  <si>
    <t>TB VẼ XD2-L1</t>
  </si>
  <si>
    <t>VẼ XÂY DỰNG 2 (3TC)</t>
  </si>
  <si>
    <t>VXD2 111</t>
  </si>
  <si>
    <t>VXD2 (Điểm chữ)</t>
  </si>
  <si>
    <t>VXD2 (Điểm 4)</t>
  </si>
  <si>
    <t>VXD2(3TC)</t>
  </si>
  <si>
    <t>VXD2 (3TC)</t>
  </si>
  <si>
    <t>THI CTKTNDD-L1</t>
  </si>
  <si>
    <t>THI CTKTNDD-L2</t>
  </si>
  <si>
    <t>TB CTKTNDD-L1</t>
  </si>
  <si>
    <t>CẤU TẠO KTNDD(4TC)</t>
  </si>
  <si>
    <t>CTKTNDD111</t>
  </si>
  <si>
    <t>CTKTNDD(Điểm chữ)</t>
  </si>
  <si>
    <t>CTKTNDD(Điểm 4)</t>
  </si>
  <si>
    <t>CTKTNDD(4TC)</t>
  </si>
  <si>
    <t>CTKTNDD (4TC)</t>
  </si>
  <si>
    <t>THI TIN UD-L1</t>
  </si>
  <si>
    <t>THI TIN UD-L2</t>
  </si>
  <si>
    <t>TB TIN UD-L1</t>
  </si>
  <si>
    <t>TIN ỨNG DỤNG AUTOCAD(3TC)</t>
  </si>
  <si>
    <t>TIN UD111</t>
  </si>
  <si>
    <t>TIN UD(Điểm chữ)</t>
  </si>
  <si>
    <t>TIN UD (Điểm 4)</t>
  </si>
  <si>
    <t>TIN UD (3TC)</t>
  </si>
  <si>
    <t>THI KTCTDD-L1</t>
  </si>
  <si>
    <t>THI KTCTDD-L2</t>
  </si>
  <si>
    <t>TB KTCTDD-L1</t>
  </si>
  <si>
    <t xml:space="preserve"> KIẾN TRÚC CÔNG TRÌNH DÂN DỤNG(3TC)</t>
  </si>
  <si>
    <t>KTCTDD111</t>
  </si>
  <si>
    <t>KTCTDD(Điểm chữ)</t>
  </si>
  <si>
    <t>KTCTDD(Điểm 4)</t>
  </si>
  <si>
    <t>KTCTDD(3TC)</t>
  </si>
  <si>
    <t>THI NGOẠI NGỮ 2-L1</t>
  </si>
  <si>
    <t>THI NGOẠI NGỮ 2-L2</t>
  </si>
  <si>
    <t>TB NGOẠI NGỮ 2-L1</t>
  </si>
  <si>
    <t>NGOẠI NGỮ 2 (2TC)</t>
  </si>
  <si>
    <t>NGOẠI NGỮ 2 111</t>
  </si>
  <si>
    <t>NGOẠI NGỮ 2 (Điểm chữ)</t>
  </si>
  <si>
    <t>NGOẠI NGỮ 2 (Điểm 4)</t>
  </si>
  <si>
    <t>THI LTTCTT -L1</t>
  </si>
  <si>
    <t>THI LTTCTT -L2</t>
  </si>
  <si>
    <t>TB LÝ THUYẾT TCTT -L1</t>
  </si>
  <si>
    <t xml:space="preserve"> LÝ THUYẾT TÀI CHÍNH TIỀN TỆ (2TC)</t>
  </si>
  <si>
    <t>LTTCTT 111</t>
  </si>
  <si>
    <t>LTTCTT(Điểm chữ)</t>
  </si>
  <si>
    <t>LTTCTT(Điểm 4)</t>
  </si>
  <si>
    <t>LTTCTT (Điểm 4)</t>
  </si>
  <si>
    <t>LTTCTT  (2TC)</t>
  </si>
  <si>
    <t>THI KTTCDN1-L1</t>
  </si>
  <si>
    <t>THI KTTCDN1-L2</t>
  </si>
  <si>
    <t>TB KTTCDN1-L1</t>
  </si>
  <si>
    <t>KTTCDN1 (4TC)</t>
  </si>
  <si>
    <t>KTTCDN1 111</t>
  </si>
  <si>
    <t>KTTCDN1(Điểm chữ)</t>
  </si>
  <si>
    <t>KTTCDN1(Điểm 4)</t>
  </si>
  <si>
    <t>KTTCDN1(4TC)</t>
  </si>
  <si>
    <t>THI NGUYÊN LÝ THỐNG KÊ -L1</t>
  </si>
  <si>
    <t>THI NGUYÊN LÝ THỐNG KÊ -L2</t>
  </si>
  <si>
    <t>TB NGUYÊN LÝ THỐNG KÊ -L1</t>
  </si>
  <si>
    <t xml:space="preserve"> NGUYÊN LÝ THỐNG KÊ  (2TC)</t>
  </si>
  <si>
    <t xml:space="preserve"> NGUYÊN LÝ THỐNG KÊ (Điểm 4)</t>
  </si>
  <si>
    <t xml:space="preserve"> NGUYÊN LÝ THỐNG KÊ (Điểm chữ)</t>
  </si>
  <si>
    <t>NGUYÊN LÝ THỐNG KÊ(Điểm 4)</t>
  </si>
  <si>
    <t>THI LĐTL-L1</t>
  </si>
  <si>
    <t>THI LĐTL-L2</t>
  </si>
  <si>
    <t>TB LAO ĐỘNG TL-L1</t>
  </si>
  <si>
    <t>LAO ĐỘNG TIỀN LƯƠNG(2TC)</t>
  </si>
  <si>
    <t>LĐTL 111</t>
  </si>
  <si>
    <t>LAO ĐỘNG TL(Điểm chữ)</t>
  </si>
  <si>
    <t>LĐTL(Điểm 4)</t>
  </si>
  <si>
    <t>LAO ĐỘNG TL (2TC)</t>
  </si>
  <si>
    <t>THI TT KTTCDN1-L1</t>
  </si>
  <si>
    <t>THI TT KTTCDN1-L2</t>
  </si>
  <si>
    <t>TB TT KTTCDN1-L1</t>
  </si>
  <si>
    <t>THỰC TẬP KẾ TOÁN TÀI CHÍNH DN1(3TC)</t>
  </si>
  <si>
    <t>TT KTTCDN1 111</t>
  </si>
  <si>
    <t>TT KTTCDN1(Điểm chữ)</t>
  </si>
  <si>
    <t>TT KTTCDN1(Điểm 4)</t>
  </si>
  <si>
    <t>TT KTTCDN1 (3TC)</t>
  </si>
  <si>
    <t>THI THUẾ-L1</t>
  </si>
  <si>
    <t>THI THUẾ-L2</t>
  </si>
  <si>
    <t>TB THUẾ-L1</t>
  </si>
  <si>
    <t>THUẾ(2TC)</t>
  </si>
  <si>
    <t>THUẾ 111</t>
  </si>
  <si>
    <t>THUẾ(Điểm chữ)</t>
  </si>
  <si>
    <t>THUẾ(Điểm 4)</t>
  </si>
  <si>
    <t>THUẾ (2TC)</t>
  </si>
  <si>
    <t>THI TCDN1-L1</t>
  </si>
  <si>
    <t>THI TCDN1-L2</t>
  </si>
  <si>
    <t>TB TCDN1-L1</t>
  </si>
  <si>
    <t>TÀI CHÍNH DN1 (2TC)</t>
  </si>
  <si>
    <t>TCDN1 111</t>
  </si>
  <si>
    <t>TCDN1(Điểm chữ)</t>
  </si>
  <si>
    <t>TCDN1(Điểm 4)</t>
  </si>
  <si>
    <t>TCDN1 (2TC)</t>
  </si>
  <si>
    <t>TCDN1(2TC)</t>
  </si>
  <si>
    <t xml:space="preserve">La Thị </t>
  </si>
  <si>
    <t>Thúy</t>
  </si>
  <si>
    <t>CKT19</t>
  </si>
  <si>
    <t>QĐXT số 151 ngày 12.4.2021; Nhập học muộn</t>
  </si>
  <si>
    <t>QĐXT số  151  ngày 12.4.2021; Nhập học muộn</t>
  </si>
  <si>
    <t>QĐXT số  151 ngày 12.4.2021; Nhập học muộn</t>
  </si>
  <si>
    <t>QĐXT số  151 ngày 12.4.2021;</t>
  </si>
  <si>
    <t>QĐXT số 151  ngày 12.4.2021; Nhập học muộn</t>
  </si>
  <si>
    <t>QĐXT số 151 ngày 12.4.2021. Chuyển từ CX21.4 sang</t>
  </si>
  <si>
    <t>QĐXT số  151 ngày 12.4.2021; Nhập học muộn T11/2020; Đã TN CK6 học thêm ngành khác bố trí vào CKT18</t>
  </si>
  <si>
    <t>11CK080143</t>
  </si>
  <si>
    <t>Phạm Thanh</t>
  </si>
  <si>
    <t>QĐ số 168 ngày 14.4.2021 bố trí sv chuyển lớp từ CK8 xuống CK9; QĐ số 338 ngày 15/9/2020 CBKQHT lần 1</t>
  </si>
  <si>
    <t>17/03/2001</t>
  </si>
  <si>
    <t>11KT170102</t>
  </si>
  <si>
    <t>Nguyễn Thị Linh</t>
  </si>
  <si>
    <t xml:space="preserve">QĐ số 224 ngày 31/5/2021 bố trí sv chuyển lớp từ CKT17 xuống CKT18 </t>
  </si>
  <si>
    <t>22/09/2001</t>
  </si>
  <si>
    <t>Thanh Oai -  Hà Nội</t>
  </si>
  <si>
    <t>Duy Tiên - Hà Nam</t>
  </si>
  <si>
    <t>04/05/2001</t>
  </si>
  <si>
    <t>01/05/2002</t>
  </si>
  <si>
    <t>Bỉm Sơn - Thanh Hóa</t>
  </si>
  <si>
    <t>Thạch Hà - Hà Tĩnh</t>
  </si>
  <si>
    <t xml:space="preserve"> Hưng Yên</t>
  </si>
  <si>
    <t>TCHT KỲ II</t>
  </si>
  <si>
    <t>TBC HỌC KỲ II</t>
  </si>
  <si>
    <t>TBC HỌC KỲ II -11</t>
  </si>
  <si>
    <t xml:space="preserve">XÉT LÊN LỚP TBC HỌC KỲ II 
</t>
  </si>
  <si>
    <t>TCHT NĂM 1</t>
  </si>
  <si>
    <t>TBC HỌC NĂM 1</t>
  </si>
  <si>
    <t>TBC HỌC NĂM 111</t>
  </si>
  <si>
    <t>TC TÍCH LŨY NĂM 1</t>
  </si>
  <si>
    <t>TBC TÍCH LŨY NĂM 1(THANG 10)</t>
  </si>
  <si>
    <t xml:space="preserve">XÉT LÊN LỚP NĂM 1
</t>
  </si>
  <si>
    <t>TBC TÍCH LŨY NĂM 1( THANG 4)</t>
  </si>
  <si>
    <t xml:space="preserve">XÉT LÊN LỚP </t>
  </si>
  <si>
    <t xml:space="preserve">Trương Quang </t>
  </si>
  <si>
    <t>Tuyến</t>
  </si>
  <si>
    <t xml:space="preserve">Phương Kim </t>
  </si>
  <si>
    <t>Thành</t>
  </si>
  <si>
    <t>11KT190101</t>
  </si>
  <si>
    <t>20/11/2001</t>
  </si>
  <si>
    <t>QĐXT số 250 ngày 28/6/2021 ; QĐ số 144 ngày 15/4/2021CBKQHTL1</t>
  </si>
  <si>
    <t>QĐXT số 250 ngày 28/6/2021 ; Nhập học muộn</t>
  </si>
  <si>
    <t>QĐXT số 250 ngày 28/6/2021; Nhập học muộn</t>
  </si>
  <si>
    <t>QĐXT số 250 ngày 28/6/2021  ; Nhập học muộn</t>
  </si>
  <si>
    <t>11KT170119</t>
  </si>
  <si>
    <t>Nguyễn Thị Phương</t>
  </si>
  <si>
    <t>21/10/2001</t>
  </si>
  <si>
    <t>Hà Nội</t>
  </si>
  <si>
    <t>Học cùng CK8 ra truong cung CK8; Đã TN CX17.4 học thêm ngành khác bổ trí vào lớp CK9</t>
  </si>
  <si>
    <t>Học ghép một số môn với CK8</t>
  </si>
  <si>
    <t>Học ghép một số môn với khac</t>
  </si>
  <si>
    <t>11CK070114</t>
  </si>
  <si>
    <t>Đỗ Thị</t>
  </si>
  <si>
    <t>Phượng</t>
  </si>
  <si>
    <t>06/10/2000</t>
  </si>
  <si>
    <t xml:space="preserve"> Hoài Đức - Hà Nội</t>
  </si>
  <si>
    <t>QĐ số   ngày  chuyển CK7 xuống CK9; QĐ số 144 ngày 15/4/2021 CBKQHTL1</t>
  </si>
  <si>
    <t>THI KTTCDN2-L1</t>
  </si>
  <si>
    <t>THI KTTCDN2-L2</t>
  </si>
  <si>
    <t>TB KTTCDN2-L1</t>
  </si>
  <si>
    <t>KTTCDN2 (4TC)</t>
  </si>
  <si>
    <t>KTTCDN2 111</t>
  </si>
  <si>
    <t>KTTCDN2(Điểm chữ)</t>
  </si>
  <si>
    <t>KTTCDN2(Điểm 4)</t>
  </si>
  <si>
    <t>KTTCDN2(4TC)</t>
  </si>
  <si>
    <t>THI TCHTKT-L1</t>
  </si>
  <si>
    <t>THI TCHTKT-L2</t>
  </si>
  <si>
    <t>TB TCHTKT-L1</t>
  </si>
  <si>
    <t>TỔ CHỨC HẠCH TOÁN KẾ TOÁN(3TC)</t>
  </si>
  <si>
    <t>TCHTKT111</t>
  </si>
  <si>
    <t>TCHTKT(Điểm chữ)</t>
  </si>
  <si>
    <t>TCHTKT(Điểm 4)</t>
  </si>
  <si>
    <t>TCHTKT (3TC)</t>
  </si>
  <si>
    <t>THI PLKT-L1</t>
  </si>
  <si>
    <t>THI PLKT-L2</t>
  </si>
  <si>
    <t>TB PLKT-L1</t>
  </si>
  <si>
    <t>PHÁP LUẬT KINH TẾ(2TC)</t>
  </si>
  <si>
    <t>PLKT 111</t>
  </si>
  <si>
    <t>PLKT(Điểm chữ)</t>
  </si>
  <si>
    <t>PLKT(Điểm 4)</t>
  </si>
  <si>
    <t>PLKT (2TC)</t>
  </si>
  <si>
    <t>PLKT(2TC)</t>
  </si>
  <si>
    <t>THI KT TRÊN EXCEL-L1</t>
  </si>
  <si>
    <t>THI KT TRÊN EXCEL-L2</t>
  </si>
  <si>
    <t>TB KT TRÊN EXCEL-L1</t>
  </si>
  <si>
    <t>KẾ TOÁN TRÊN EXCEL(2TC)</t>
  </si>
  <si>
    <t>KT TRÊN EXCEL111</t>
  </si>
  <si>
    <t>KT TRÊN EXCEL(Điểm chữ)</t>
  </si>
  <si>
    <t>KT TRÊN EXCEL(Điểm 4)</t>
  </si>
  <si>
    <t>KT TRÊN EXCEL( 2TC)</t>
  </si>
  <si>
    <t>THI TCDN2-L1</t>
  </si>
  <si>
    <t>THI TCDN2-L2</t>
  </si>
  <si>
    <t>TB TCDN2-L1</t>
  </si>
  <si>
    <t>TÀI CHÍNH DOANH NGHIỆP 2(2TC)</t>
  </si>
  <si>
    <t>TCDN2111</t>
  </si>
  <si>
    <t>TCDN2(Điểm chữ)</t>
  </si>
  <si>
    <t>TCDN2(Điểm 4)</t>
  </si>
  <si>
    <t>TCDN2 (2TC)</t>
  </si>
  <si>
    <t>TCDN2(2TC)</t>
  </si>
  <si>
    <t>THI PMKT-L1</t>
  </si>
  <si>
    <t>THI PMKT-L2</t>
  </si>
  <si>
    <t>TB PMKT-L1</t>
  </si>
  <si>
    <t>PHẦN MỀM KẾ TOÁN(2TC)</t>
  </si>
  <si>
    <t>PMKT111</t>
  </si>
  <si>
    <t>PMKT(Điểm chữ)</t>
  </si>
  <si>
    <t>PMKT(Điểm 4)</t>
  </si>
  <si>
    <t>PMKT (2TC)</t>
  </si>
  <si>
    <t>THI KTTCDN3-L1</t>
  </si>
  <si>
    <t>THI KTTCDN3-L2</t>
  </si>
  <si>
    <t>TB KTTCDN3-L1</t>
  </si>
  <si>
    <t>KẾ TOÁN TÀI CHÍNH DOANH NGHIỆP 3(4TC)</t>
  </si>
  <si>
    <t>KTTCDN3111</t>
  </si>
  <si>
    <t>KTTCDN3(Điểm chữ)</t>
  </si>
  <si>
    <t>KTTCDN3(Điểm 4)</t>
  </si>
  <si>
    <t>KTTCDN3 (4TC)</t>
  </si>
  <si>
    <t>KTTCDN3(4TC)</t>
  </si>
  <si>
    <t>THI BHXH-L1</t>
  </si>
  <si>
    <t>THI BHXH-L2</t>
  </si>
  <si>
    <t>TB BHXH-L1</t>
  </si>
  <si>
    <t>BẢO HIỂM XÃ HỘI(2TC)</t>
  </si>
  <si>
    <t>BHXH111</t>
  </si>
  <si>
    <t>BHXH(Điểm chữ)</t>
  </si>
  <si>
    <t>BHXH(Điểm 4)</t>
  </si>
  <si>
    <t>BHXH (2TC)</t>
  </si>
  <si>
    <t>THI TRẮC ĐỊA-L1</t>
  </si>
  <si>
    <t>THI TRẮC ĐỊA-L2</t>
  </si>
  <si>
    <t>TB TRẮC ĐỊA-L1</t>
  </si>
  <si>
    <t>TRẮC ĐỊA(2TC)</t>
  </si>
  <si>
    <t>TRẮC ĐỊA 111</t>
  </si>
  <si>
    <t>TRẮC ĐỊA(Điểm chữ)</t>
  </si>
  <si>
    <t>TRẮC ĐỊA(Điểm 4)</t>
  </si>
  <si>
    <t>TRẮC ĐỊA (2TC)</t>
  </si>
  <si>
    <t xml:space="preserve"> THI HTKTĐT -L1</t>
  </si>
  <si>
    <t xml:space="preserve"> THI HTKTĐT -L2</t>
  </si>
  <si>
    <t>TB HTKTĐT-L1</t>
  </si>
  <si>
    <t>HẠ TẦNG KỸ THUẬT ĐÔ THỊ (2TC)</t>
  </si>
  <si>
    <t>HTKTĐT111</t>
  </si>
  <si>
    <t>HTKTĐT(Điểm chữ)</t>
  </si>
  <si>
    <t>HTKTĐT (Điểm 4)</t>
  </si>
  <si>
    <t>HTKTĐT (2TC)</t>
  </si>
  <si>
    <t>THI KCBTCT-L1</t>
  </si>
  <si>
    <t>THI KCBTCT-L2</t>
  </si>
  <si>
    <t>TB KCBTCT-L1</t>
  </si>
  <si>
    <t>KẾT CẤU BTCT (3TC)</t>
  </si>
  <si>
    <t>KCBTCT 111</t>
  </si>
  <si>
    <t>KCBTCT(Điểm chữ)</t>
  </si>
  <si>
    <t>KCBTCT (Điểm 4)</t>
  </si>
  <si>
    <t>KCBTCT (3TC)</t>
  </si>
  <si>
    <t>THI TCCTXD-L1</t>
  </si>
  <si>
    <t>THI TCCTXD-L2</t>
  </si>
  <si>
    <t>TB TCCTXD-L1</t>
  </si>
  <si>
    <t>THI CÔNG CÔNG TRÌNH XÂY DỰNG (3TC)</t>
  </si>
  <si>
    <t>TCCTXD 111</t>
  </si>
  <si>
    <t>TCCTXD(Điểm chữ)</t>
  </si>
  <si>
    <t>TCCTXD (Điểm 4)</t>
  </si>
  <si>
    <t>TCCTXD (3TC)</t>
  </si>
  <si>
    <t>TCCTXD(3TC)</t>
  </si>
  <si>
    <t>THI TIN UD SKETCHUP-L1</t>
  </si>
  <si>
    <t>THI TIN UD SKETCHUP-L2</t>
  </si>
  <si>
    <t>TB TIN UD SKETCHUP-L1</t>
  </si>
  <si>
    <t>TIN ỨNG DỤNG SKETCHUP(3TC)</t>
  </si>
  <si>
    <t>TIN UD SKETCHUP 111</t>
  </si>
  <si>
    <t>TIN UD SKETCHUP(Điểm chữ)</t>
  </si>
  <si>
    <t>TIN UD SKETCHUP (Điểm 4)</t>
  </si>
  <si>
    <t>TIN UD SKETCHUP (3TC)</t>
  </si>
  <si>
    <t>TIN UD SKETCHUP(3TC)</t>
  </si>
  <si>
    <t>THI KTNT-L1</t>
  </si>
  <si>
    <t>THI KTNT-L2</t>
  </si>
  <si>
    <t>TB KTNT-L1</t>
  </si>
  <si>
    <t>KIẾN TRÚC NỘI THẤT (3TC)</t>
  </si>
  <si>
    <t>KTNT 111</t>
  </si>
  <si>
    <t>KTNT(Điểm chữ)</t>
  </si>
  <si>
    <t>KTNT (Điểm 4)</t>
  </si>
  <si>
    <t>KTNT (3TC)</t>
  </si>
  <si>
    <t>KTNT(3TC)</t>
  </si>
  <si>
    <t>THI PLXD-L1</t>
  </si>
  <si>
    <t>THI PLXD-L2</t>
  </si>
  <si>
    <t>TB PLXD-L1</t>
  </si>
  <si>
    <t>PHÁP LUẬT XÂY DỰNG(2TC)</t>
  </si>
  <si>
    <t>PLXD111</t>
  </si>
  <si>
    <t>PLXD(Điểm chữ)</t>
  </si>
  <si>
    <t>PLXD(Điểm 4)</t>
  </si>
  <si>
    <t>PLXD(2TC)</t>
  </si>
  <si>
    <t xml:space="preserve">Đào Vũ Xuân </t>
  </si>
  <si>
    <t>QĐXT số 299 ngày 27/9/2021; Nhập học muộn</t>
  </si>
  <si>
    <t xml:space="preserve">QĐXT số 299 ngày 27/9/2021; </t>
  </si>
  <si>
    <t>QĐXT số 299 ngày 27/9/2021; QĐ số 144 ngày 15/4/2021 CBKQHTL1; Học ghép môn TH với lớp khác 19/8</t>
  </si>
  <si>
    <t>QĐXT số 299 ngày 27/9/2021</t>
  </si>
  <si>
    <t>QĐBL số 272 ngày 16/8/2021</t>
  </si>
  <si>
    <t>Bỏ học</t>
  </si>
  <si>
    <t>CK10.1</t>
  </si>
  <si>
    <t>11CK100136</t>
  </si>
  <si>
    <t>11CK100144</t>
  </si>
  <si>
    <t>11CK100146</t>
  </si>
  <si>
    <t>11CK100126</t>
  </si>
  <si>
    <t>ĐIỂM QUÁ TRÌNH</t>
  </si>
  <si>
    <t xml:space="preserve">THI ĐBKLXDCT-L1 </t>
  </si>
  <si>
    <t>THI ĐBKLXDCT-L2</t>
  </si>
  <si>
    <t>TB ĐBKLXDCT -L1</t>
  </si>
  <si>
    <t xml:space="preserve">ĐO BÓC KHỐI LƯỢNG XÂY DỰNG CT (2TC) </t>
  </si>
  <si>
    <t>ĐBKLXDCT 111</t>
  </si>
  <si>
    <t>ĐBKLXDCT(Điểm chữ)</t>
  </si>
  <si>
    <t>ĐBKLXDCT (Điểm 4)</t>
  </si>
  <si>
    <t xml:space="preserve">ĐBKLXDCT(2TC) </t>
  </si>
  <si>
    <t xml:space="preserve">Vũ Thị Hồng </t>
  </si>
  <si>
    <t>Thoa</t>
  </si>
  <si>
    <t>11KT190105</t>
  </si>
  <si>
    <t xml:space="preserve">Học CX19.6 bị xóa tên xuống CKT18 học </t>
  </si>
  <si>
    <t>THI VCMTM-L1</t>
  </si>
  <si>
    <t>THI VCMTM-L2</t>
  </si>
  <si>
    <t>TB VCMTM-L1</t>
  </si>
  <si>
    <t>VẼ CHUYÊN MÔN TRÊN MÁY(2TC)</t>
  </si>
  <si>
    <t>VCMTM111</t>
  </si>
  <si>
    <t>VẼ CMTM(Điểm chữ)</t>
  </si>
  <si>
    <t>VẼ CMTM (Điểm 4)</t>
  </si>
  <si>
    <t>VẼ CMTM111</t>
  </si>
  <si>
    <t>VẼ CMTM (2TC)</t>
  </si>
  <si>
    <t>TCHT KỲ III</t>
  </si>
  <si>
    <t>TBC HỌC KỲ III</t>
  </si>
  <si>
    <t>TBC HỌC KỲ III -11</t>
  </si>
  <si>
    <t xml:space="preserve">XÉT LÊN LỚP
TBC HỌC KỲ 3
</t>
  </si>
  <si>
    <t>TÍN CHỈ 3 KỲ</t>
  </si>
  <si>
    <t>TBC  3 KỲ</t>
  </si>
  <si>
    <t>TBC 3 KỲ -11</t>
  </si>
  <si>
    <t>TC TÍCH LŨY KỲ 3</t>
  </si>
  <si>
    <t>TB TÍCH LŨY KỲ 3(THANG 10)</t>
  </si>
  <si>
    <t>TC TÍCH LŨY 3 KỲ</t>
  </si>
  <si>
    <t>TBC TÍCH LŨY 3 KỲ(THANG 10)</t>
  </si>
  <si>
    <t xml:space="preserve">XÉT LÊN LỚP TBC TÍCH LŨY
3 KỲ
</t>
  </si>
  <si>
    <t xml:space="preserve">XÉT LÊN LỚP
3 KỲ
</t>
  </si>
  <si>
    <t>TB TÍCH LŨY KỲ 3( THANG 4)</t>
  </si>
  <si>
    <t>TBC TÍCH LŨY 3 KỲ ( THANG 4)</t>
  </si>
  <si>
    <t>TB TÍCH LŨY KỲ 3 (THANG 10)</t>
  </si>
  <si>
    <t>Học cùng CK9</t>
  </si>
  <si>
    <t>THI TIN UD Revit-L1</t>
  </si>
  <si>
    <t>THI TIN UD Revit-L2</t>
  </si>
  <si>
    <t>TB TIN UD REVIT-L1</t>
  </si>
  <si>
    <t>TIN ỨNG DỤNG REVIT(4TC)</t>
  </si>
  <si>
    <t>TIN UD REVIT 111</t>
  </si>
  <si>
    <t>TIN UD REVIT(Điểm chữ)</t>
  </si>
  <si>
    <t>TIN UD REVIT (Điểm 4)</t>
  </si>
  <si>
    <t>TIN UD REVIT (4TC)</t>
  </si>
  <si>
    <t>TIN UD REVIT(4TC)</t>
  </si>
  <si>
    <t>THI ĐA NHÀ Ở THẤP TẦNG  ĐA1-L1</t>
  </si>
  <si>
    <t>THI ĐA NHÀ Ở THẤP TẦNG  ĐA1-L2</t>
  </si>
  <si>
    <t>TB ĐA NHÀ Ở TT ĐA1-L1</t>
  </si>
  <si>
    <t>ĐỒ ÁN NHÀ Ở THẤP TẦNG ĐA1(1TC)</t>
  </si>
  <si>
    <t>ĐỒ ÁN NHÀ Ở TT ĐA1 111</t>
  </si>
  <si>
    <t>ĐỒ ÁN NHÀ Ở THẤP TẦNG ĐA1(Điểm chữ)</t>
  </si>
  <si>
    <t>ĐỒ ÁN NHÀ Ở TT ĐA1 (Điểm 4)</t>
  </si>
  <si>
    <t>ĐỒ ÁN NHÀ Ở TT ĐA1 (1TC)</t>
  </si>
  <si>
    <t>ĐỒ ÁN NHÀ Ở TT ĐA1(1TC)</t>
  </si>
  <si>
    <t>THI ĐA CC QUY MÔ NHỎ  ĐA2-L1</t>
  </si>
  <si>
    <t>THI ĐA CC QUY MÔ NHỎ  ĐA2-L2</t>
  </si>
  <si>
    <t>TB ĐA CÔNG CỘNG QUY MÔ NHỎ ĐA2-L1</t>
  </si>
  <si>
    <t>ĐỒ ÁN CÔNG CỘNG QUY MÔ NHỎ ĐA2(1TC)</t>
  </si>
  <si>
    <t>ĐỒ ÁN CÔNG CỘNG QUY MÔ NHỎ ĐA2 111</t>
  </si>
  <si>
    <t>ĐỒ ÁN CÔNG CỘNG QUY MÔ NHỎ ĐA2(Điểm chữ)</t>
  </si>
  <si>
    <t>ĐỒ ÁN CÔNG CỘNG QUY MÔ NHỎ ĐA2 (Điểm 4)</t>
  </si>
  <si>
    <t xml:space="preserve">THI KT NHÀ CN-L1 </t>
  </si>
  <si>
    <t>THI KT NHÀ CN -L2</t>
  </si>
  <si>
    <t>TB KT NHÀ CN -L1</t>
  </si>
  <si>
    <t xml:space="preserve">KIẾN TRÚC NHÀ CÔNG NGHIỆP (2TC) </t>
  </si>
  <si>
    <t>KT NHÀ CN111</t>
  </si>
  <si>
    <t>KT NHÀ CN(Điểm chữ)</t>
  </si>
  <si>
    <t>KT NHÀ CN (Điểm 4)</t>
  </si>
  <si>
    <t>KT NHÀ CN 111</t>
  </si>
  <si>
    <t xml:space="preserve">KT NHÀ CN(2TC) </t>
  </si>
  <si>
    <t xml:space="preserve">THI TH REVIT-L1 </t>
  </si>
  <si>
    <t>THI TH REVIT -L2</t>
  </si>
  <si>
    <t>TB TH REVIT -L1</t>
  </si>
  <si>
    <t xml:space="preserve">THỰC HÀNH REVIT (2TC) </t>
  </si>
  <si>
    <t>TH REVIT111</t>
  </si>
  <si>
    <t>TH REVIT(Điểm chữ)</t>
  </si>
  <si>
    <t>TH REVIT (Điểm 4)</t>
  </si>
  <si>
    <t>TH REVIT 111</t>
  </si>
  <si>
    <t xml:space="preserve">TH REVIT(2TC) </t>
  </si>
  <si>
    <t xml:space="preserve">THI VL,TTB&amp;PKNT-L1 </t>
  </si>
  <si>
    <t xml:space="preserve">THI VL,TTB&amp;PKNT-L2 </t>
  </si>
  <si>
    <t>TB VL,TTB&amp;PKNT -L1</t>
  </si>
  <si>
    <t xml:space="preserve">VẬT LIỆU, TRANG THIẾT BỊ VÀ PHỤ KIỆN NỘI THẤT (2TC) </t>
  </si>
  <si>
    <t>VL, TTB&amp;PKNT 111</t>
  </si>
  <si>
    <t>VL,TTB&amp;PKNT(Điểm chữ)</t>
  </si>
  <si>
    <t>VL,TTB&amp;PKNT(Điểm 4)</t>
  </si>
  <si>
    <t>VL,TTB&amp;PKNT  111</t>
  </si>
  <si>
    <t xml:space="preserve">VL,TTB&amp;PKNT(2TC) </t>
  </si>
  <si>
    <t xml:space="preserve">THI TH SKETCHUP-L1 </t>
  </si>
  <si>
    <t>THI TH SKETCHUP-L2</t>
  </si>
  <si>
    <t>TB TH SKETCHUP -L1</t>
  </si>
  <si>
    <t xml:space="preserve">THỰC HÀNH SKETCHUP (2TC) </t>
  </si>
  <si>
    <t>TH SKETCHUP 111</t>
  </si>
  <si>
    <t>TH SKETCHUP(Điểm chữ)</t>
  </si>
  <si>
    <t>TH, SKETCHUP(Điểm 4)</t>
  </si>
  <si>
    <t xml:space="preserve">TH SKETCHUP(2TC) </t>
  </si>
  <si>
    <t>THI NN2-L1</t>
  </si>
  <si>
    <t>THI NN2-L2</t>
  </si>
  <si>
    <t>TB NN2-L1</t>
  </si>
  <si>
    <t>NN2 111</t>
  </si>
  <si>
    <t>NN2(Điểm chữ)</t>
  </si>
  <si>
    <t>NN2 (Điểm 4)</t>
  </si>
  <si>
    <t>NN2(2TC)</t>
  </si>
  <si>
    <t>THI PT BCTC-L1</t>
  </si>
  <si>
    <t>THI PT BC TC-L2</t>
  </si>
  <si>
    <t>TB PT BC TC-L1</t>
  </si>
  <si>
    <t>PHÂN TÍCH BÁO CÁO TÀI CHÍNH(2TC)</t>
  </si>
  <si>
    <t>PT BC TC 111</t>
  </si>
  <si>
    <t>PT BC TC(Điểm chữ)</t>
  </si>
  <si>
    <t>PT BC TC(Điểm 4)</t>
  </si>
  <si>
    <t>PT BC TC ( 2TC)</t>
  </si>
  <si>
    <t>PT BC TC( 2TC)</t>
  </si>
  <si>
    <t>THI TT KẾ TOÁN TCDN2,3-L1</t>
  </si>
  <si>
    <t>THI TT KẾ TOÁN TCDN2,3-L2</t>
  </si>
  <si>
    <t>TB TT KẾ TOÁN TCDN2,3-L1</t>
  </si>
  <si>
    <t>THỰC TẬP KẾ TOÁN TÀI CHÍNH DN2,3 (3TC)</t>
  </si>
  <si>
    <t>THỰC TẬP KẾ TOÁN TÀI CHÍNH DN2,3 (3TC)111</t>
  </si>
  <si>
    <t>TT KẾ TOÁN TCDN2,3(Điểm chữ)</t>
  </si>
  <si>
    <t>TT KẾ TOÁN TCDN2,3(Điểm 4)</t>
  </si>
  <si>
    <t>TT KẾ TOÁN TCDN2,3 111</t>
  </si>
  <si>
    <t>TT KẾ TOÁN TCDN2,3 (3TC)</t>
  </si>
  <si>
    <t>THI KTQTDNSX-L1</t>
  </si>
  <si>
    <t>THI KTQTDNSX-L2</t>
  </si>
  <si>
    <t>TB KTQTDNSX-L1</t>
  </si>
  <si>
    <t>KẾ TOÁN QUẢN TRỊ DNSX(2TC)</t>
  </si>
  <si>
    <t>KTQTDNSX(Điểm chữ)</t>
  </si>
  <si>
    <t>KTQTDNSX(Điểm 4)</t>
  </si>
  <si>
    <t>KTQTDNSX111</t>
  </si>
  <si>
    <t>KTQTDNSX (2TC)</t>
  </si>
  <si>
    <t>THI TT KẾ TOÁN DN ẢO-L1</t>
  </si>
  <si>
    <t>THI TT KẾ TOÁN DN ẢO-L2</t>
  </si>
  <si>
    <t>TB TT KẾ TOÁN DN ẢO-L1</t>
  </si>
  <si>
    <t>THỰC TẬP KẾ TOÁN DOANH NGHIỆP ẢO (4TC)</t>
  </si>
  <si>
    <t>THỰC TẬP KẾ TOÁN DN ẢO (4TC)111</t>
  </si>
  <si>
    <t>TT KẾ TOÁN DN ẢO(Điểm chữ)</t>
  </si>
  <si>
    <t>TT KẾ TOÁN DN ẢO(Điểm 4)</t>
  </si>
  <si>
    <t>TT KẾ TOÁN DN ẢO 111</t>
  </si>
  <si>
    <t>TT KẾ TOÁN DN ẢO (4TC)</t>
  </si>
  <si>
    <t>TT KẾ TOÁN DN ẢO(4TC)</t>
  </si>
  <si>
    <t>THI TT KKT-L1</t>
  </si>
  <si>
    <t>THI TT KKT-L2</t>
  </si>
  <si>
    <t>TB TT KÊ KHAI THUẾ-L1</t>
  </si>
  <si>
    <t>THỰC TẬP KÊ KHAI THUẾ (2TC)</t>
  </si>
  <si>
    <t>THỰC TẬP KÊ KHAI THUẾ (2TC)111</t>
  </si>
  <si>
    <t>TT KÊ KHAI THUẾ(Điểm chữ)</t>
  </si>
  <si>
    <t>TT KÊ KHAI THUẾ(Điểm 4)</t>
  </si>
  <si>
    <t>TT KÊ KHAI THUẾ 111</t>
  </si>
  <si>
    <t>TT KÊ KHAI THUẾ (2TC)</t>
  </si>
  <si>
    <t>CB1.2</t>
  </si>
  <si>
    <t>10/11/2000</t>
  </si>
  <si>
    <t>Bình Giang - Hải Dương</t>
  </si>
  <si>
    <t>QĐ số 29 ngày 6/3/2022 chuyển CK9 xuống CK10.2</t>
  </si>
  <si>
    <t xml:space="preserve">VẼ CHUYÊN MÔN TRÊN MÁY 2 (2TC) </t>
  </si>
  <si>
    <t>VẼ CHUYÊN MÔN TRÊN MÁY 2(2TC)</t>
  </si>
  <si>
    <t xml:space="preserve">THI VẼ CMTM2-L1 </t>
  </si>
  <si>
    <t xml:space="preserve">THI VẼ CMTM2-L2 </t>
  </si>
  <si>
    <t>TB VẼ CMTM2 -L1</t>
  </si>
  <si>
    <t>VẼ CMTM2  111</t>
  </si>
  <si>
    <t>VẼ CMTM2(Điểm chữ)</t>
  </si>
  <si>
    <t>VẼ CMTM2(Điểm 4)</t>
  </si>
  <si>
    <t>VẼ CMTM2 111</t>
  </si>
  <si>
    <t xml:space="preserve">VẼ CMTM2(2TC) </t>
  </si>
  <si>
    <t>ĐA VẼ CMTM2(Điểm 4)</t>
  </si>
  <si>
    <t>QĐBLKQHT số 79 ngày 16/5/2022</t>
  </si>
  <si>
    <t>TCHT KỲ 4</t>
  </si>
  <si>
    <t>TBC HỌC KỲ 4</t>
  </si>
  <si>
    <t>TBC HỌC KỲ 4 -11</t>
  </si>
  <si>
    <t>QĐ số 275 ngày 16/8/2021 CKT17 chuyển xuống CKT18, QĐ XT 123 ngày 22/7/2022</t>
  </si>
  <si>
    <t xml:space="preserve"> QĐXT số 123 ngày 22/7/2022, nhập học muộn</t>
  </si>
  <si>
    <t>QĐXT số 123 ngày 22/7/2022, Nhập học muộn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</si>
</sst>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.0_);_(* \(#,##0.0\);_(* &quot;-&quot;??_);_(@_)"/>
  </numFmts>
  <fonts count="59" x14ac:knownFonts="1">
    <font>
      <sz val="10"/>
      <color rgb="FF000000"/>
      <name val="Arial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3.5"/>
      <color rgb="FF0000CC"/>
      <name val="Times New Roman"/>
      <family val="1"/>
    </font>
    <font>
      <sz val="13.5"/>
      <color rgb="FF0000CC"/>
      <name val="Times New Roman"/>
      <family val="1"/>
    </font>
    <font>
      <sz val="13"/>
      <color rgb="FF000000"/>
      <name val="Arial"/>
      <family val="2"/>
    </font>
    <font>
      <i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sz val="13.5"/>
      <color rgb="FF000000"/>
      <name val="Arial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.5"/>
      <color rgb="FFFF0000"/>
      <name val="Times New Roman"/>
      <family val="1"/>
    </font>
    <font>
      <b/>
      <sz val="13.5"/>
      <color rgb="FFFF0000"/>
      <name val="Times New Roman"/>
      <family val="1"/>
    </font>
    <font>
      <sz val="12.5"/>
      <color rgb="FF0000CC"/>
      <name val="Times New Roman"/>
      <family val="1"/>
    </font>
    <font>
      <sz val="10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"/>
      <color rgb="FFCC00FF"/>
      <name val="Times New Roman"/>
      <family val="1"/>
    </font>
    <font>
      <b/>
      <sz val="13.5"/>
      <color rgb="FFCC00FF"/>
      <name val="Times New Roman"/>
      <family val="1"/>
    </font>
    <font>
      <sz val="13"/>
      <color theme="1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sz val="14"/>
      <color theme="1"/>
      <name val="Times New Roman"/>
      <family val="1"/>
    </font>
    <font>
      <sz val="13.5"/>
      <name val="Times New Roman"/>
      <family val="1"/>
    </font>
    <font>
      <sz val="13.5"/>
      <name val="Times New Roman"/>
      <family val="1"/>
      <charset val="163"/>
    </font>
    <font>
      <sz val="13.5"/>
      <color indexed="8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4"/>
      <name val="Times New Roman"/>
      <family val="1"/>
    </font>
    <font>
      <i/>
      <sz val="13.5"/>
      <color theme="1"/>
      <name val="Times New Roman"/>
      <family val="1"/>
    </font>
    <font>
      <sz val="10"/>
      <color theme="1"/>
      <name val="Times New Roman"/>
      <family val="1"/>
    </font>
    <font>
      <sz val="13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sz val="13"/>
      <color rgb="FF00B0F0"/>
      <name val="Times New Roman"/>
      <family val="1"/>
    </font>
    <font>
      <sz val="13.5"/>
      <color rgb="FFFF0000"/>
      <name val="Arial"/>
      <family val="2"/>
    </font>
    <font>
      <sz val="13"/>
      <color rgb="FFFF0000"/>
      <name val="Arial"/>
      <family val="2"/>
    </font>
    <font>
      <sz val="13"/>
      <color theme="1"/>
      <name val="Arial"/>
      <family val="2"/>
    </font>
    <font>
      <b/>
      <sz val="13.5"/>
      <color rgb="FFFF0000"/>
      <name val="Times New Roman"/>
      <family val="1"/>
      <charset val="163"/>
    </font>
    <font>
      <b/>
      <sz val="13.5"/>
      <name val="Times New Roman"/>
      <family val="1"/>
      <charset val="163"/>
    </font>
    <font>
      <b/>
      <sz val="13.5"/>
      <color rgb="FF0000CC"/>
      <name val="Times New Roman"/>
      <family val="1"/>
      <charset val="163"/>
    </font>
    <font>
      <sz val="13.5"/>
      <color rgb="FF0000CC"/>
      <name val="Times New Roman"/>
      <family val="1"/>
      <charset val="163"/>
    </font>
    <font>
      <i/>
      <sz val="13.5"/>
      <name val="Times New Roman"/>
      <family val="1"/>
    </font>
    <font>
      <i/>
      <sz val="13"/>
      <color rgb="FF00000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theme="1"/>
      <name val="Times New Roman"/>
      <family val="1"/>
    </font>
    <font>
      <b/>
      <sz val="13.5"/>
      <name val="Times New Roman"/>
      <family val="1"/>
    </font>
    <font>
      <b/>
      <sz val="11"/>
      <color rgb="FF000000"/>
      <name val="Times New Roman"/>
      <family val="1"/>
    </font>
    <font>
      <b/>
      <sz val="13.5"/>
      <color theme="1"/>
      <name val="Times New Roman"/>
      <family val="1"/>
      <charset val="163"/>
    </font>
    <font>
      <sz val="13"/>
      <color rgb="FF0000CC"/>
      <name val="Times New Roman"/>
      <family val="1"/>
    </font>
    <font>
      <i/>
      <sz val="13.5"/>
      <color rgb="FFFF0000"/>
      <name val="Times New Roman"/>
      <family val="1"/>
    </font>
    <font>
      <sz val="13"/>
      <color rgb="FF000000"/>
      <name val="Arial"/>
      <family val="2"/>
      <charset val="163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  <scheme val="maj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rgb="FF000000"/>
      </patternFill>
    </fill>
  </fills>
  <borders count="1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ck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rgb="FF000000"/>
      </left>
      <right style="thick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ck">
        <color rgb="FF000000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 style="thick">
        <color rgb="FF000000"/>
      </left>
      <right/>
      <top/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/>
      <diagonal/>
    </border>
    <border>
      <left style="thick">
        <color rgb="FF000000"/>
      </left>
      <right/>
      <top style="hair">
        <color indexed="64"/>
      </top>
      <bottom style="hair">
        <color indexed="64"/>
      </bottom>
      <diagonal/>
    </border>
    <border>
      <left style="thick">
        <color rgb="FF000000"/>
      </left>
      <right/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ck">
        <color indexed="64"/>
      </left>
      <right/>
      <top style="hair">
        <color rgb="FF000000"/>
      </top>
      <bottom style="hair">
        <color rgb="FF000000"/>
      </bottom>
      <diagonal/>
    </border>
    <border>
      <left style="thick">
        <color indexed="64"/>
      </left>
      <right/>
      <top style="hair">
        <color rgb="FF000000"/>
      </top>
      <bottom/>
      <diagonal/>
    </border>
    <border>
      <left style="thick">
        <color indexed="64"/>
      </left>
      <right/>
      <top style="hair">
        <color rgb="FF000000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ck">
        <color indexed="64"/>
      </right>
      <top style="hair">
        <color rgb="FF000000"/>
      </top>
      <bottom/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ck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ck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rgb="FF000000"/>
      </top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hair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rgb="FF000000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 style="thick">
        <color rgb="FF000000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rgb="FF000000"/>
      </bottom>
      <diagonal/>
    </border>
    <border>
      <left style="thick">
        <color indexed="64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28" fillId="0" borderId="0"/>
    <xf numFmtId="164" fontId="30" fillId="0" borderId="0" applyFont="0" applyFill="0" applyBorder="0" applyAlignment="0" applyProtection="0"/>
  </cellStyleXfs>
  <cellXfs count="178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center"/>
    </xf>
    <xf numFmtId="165" fontId="1" fillId="3" borderId="4" xfId="0" applyNumberFormat="1" applyFont="1" applyFill="1" applyBorder="1" applyAlignment="1" applyProtection="1">
      <alignment horizontal="center"/>
    </xf>
    <xf numFmtId="165" fontId="1" fillId="2" borderId="4" xfId="0" applyNumberFormat="1" applyFont="1" applyFill="1" applyBorder="1" applyAlignment="1" applyProtection="1">
      <alignment horizontal="center"/>
    </xf>
    <xf numFmtId="165" fontId="4" fillId="2" borderId="4" xfId="0" applyNumberFormat="1" applyFont="1" applyFill="1" applyBorder="1" applyAlignment="1" applyProtection="1">
      <alignment horizontal="center"/>
    </xf>
    <xf numFmtId="0" fontId="0" fillId="0" borderId="4" xfId="0" applyBorder="1" applyProtection="1"/>
    <xf numFmtId="0" fontId="6" fillId="0" borderId="4" xfId="0" applyFont="1" applyBorder="1" applyAlignment="1" applyProtection="1">
      <alignment horizontal="center" textRotation="90"/>
    </xf>
    <xf numFmtId="165" fontId="4" fillId="2" borderId="5" xfId="0" applyNumberFormat="1" applyFont="1" applyFill="1" applyBorder="1" applyAlignment="1" applyProtection="1">
      <alignment horizontal="center"/>
    </xf>
    <xf numFmtId="165" fontId="1" fillId="2" borderId="5" xfId="0" applyNumberFormat="1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textRotation="90"/>
    </xf>
    <xf numFmtId="0" fontId="8" fillId="0" borderId="4" xfId="0" applyFont="1" applyBorder="1" applyProtection="1"/>
    <xf numFmtId="0" fontId="2" fillId="0" borderId="4" xfId="0" applyFont="1" applyBorder="1" applyProtection="1"/>
    <xf numFmtId="0" fontId="7" fillId="0" borderId="5" xfId="0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1" fillId="3" borderId="5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0" fontId="8" fillId="2" borderId="0" xfId="0" applyFont="1" applyFill="1" applyProtection="1"/>
    <xf numFmtId="165" fontId="4" fillId="2" borderId="4" xfId="0" applyNumberFormat="1" applyFont="1" applyFill="1" applyBorder="1" applyAlignment="1" applyProtection="1">
      <alignment horizontal="center"/>
    </xf>
    <xf numFmtId="165" fontId="1" fillId="2" borderId="4" xfId="0" applyNumberFormat="1" applyFont="1" applyFill="1" applyBorder="1" applyAlignment="1" applyProtection="1">
      <alignment horizontal="center"/>
    </xf>
    <xf numFmtId="165" fontId="1" fillId="3" borderId="4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 textRotation="90"/>
    </xf>
    <xf numFmtId="0" fontId="6" fillId="4" borderId="7" xfId="0" applyFont="1" applyFill="1" applyBorder="1" applyAlignment="1" applyProtection="1">
      <alignment horizontal="center" textRotation="90"/>
    </xf>
    <xf numFmtId="0" fontId="8" fillId="0" borderId="15" xfId="0" applyFont="1" applyBorder="1" applyProtection="1"/>
    <xf numFmtId="0" fontId="6" fillId="4" borderId="18" xfId="0" applyFont="1" applyFill="1" applyBorder="1" applyAlignment="1" applyProtection="1">
      <alignment horizontal="center" textRotation="90"/>
    </xf>
    <xf numFmtId="165" fontId="2" fillId="0" borderId="17" xfId="0" applyNumberFormat="1" applyFont="1" applyBorder="1" applyAlignment="1" applyProtection="1">
      <alignment horizontal="center"/>
    </xf>
    <xf numFmtId="165" fontId="2" fillId="2" borderId="17" xfId="0" applyNumberFormat="1" applyFont="1" applyFill="1" applyBorder="1" applyAlignment="1" applyProtection="1">
      <alignment horizontal="center"/>
    </xf>
    <xf numFmtId="165" fontId="2" fillId="2" borderId="8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textRotation="90"/>
    </xf>
    <xf numFmtId="0" fontId="6" fillId="0" borderId="10" xfId="0" applyFont="1" applyBorder="1" applyAlignment="1" applyProtection="1">
      <alignment textRotation="90"/>
    </xf>
    <xf numFmtId="0" fontId="6" fillId="2" borderId="20" xfId="0" applyFont="1" applyFill="1" applyBorder="1" applyAlignment="1" applyProtection="1">
      <alignment textRotation="90"/>
    </xf>
    <xf numFmtId="0" fontId="6" fillId="4" borderId="20" xfId="0" applyFont="1" applyFill="1" applyBorder="1" applyAlignment="1" applyProtection="1">
      <alignment textRotation="90"/>
    </xf>
    <xf numFmtId="0" fontId="12" fillId="3" borderId="10" xfId="0" applyFont="1" applyFill="1" applyBorder="1" applyAlignment="1" applyProtection="1">
      <alignment textRotation="90"/>
    </xf>
    <xf numFmtId="0" fontId="3" fillId="2" borderId="10" xfId="0" applyFont="1" applyFill="1" applyBorder="1" applyAlignment="1" applyProtection="1">
      <alignment textRotation="90"/>
    </xf>
    <xf numFmtId="0" fontId="1" fillId="2" borderId="10" xfId="0" applyFont="1" applyFill="1" applyBorder="1" applyAlignment="1" applyProtection="1">
      <alignment textRotation="90"/>
    </xf>
    <xf numFmtId="0" fontId="2" fillId="0" borderId="16" xfId="0" applyFont="1" applyBorder="1" applyAlignment="1" applyProtection="1">
      <alignment horizontal="center" textRotation="90"/>
    </xf>
    <xf numFmtId="0" fontId="2" fillId="0" borderId="5" xfId="0" applyFont="1" applyBorder="1" applyAlignment="1" applyProtection="1">
      <alignment horizontal="center" textRotation="90"/>
    </xf>
    <xf numFmtId="0" fontId="2" fillId="0" borderId="5" xfId="0" applyFont="1" applyBorder="1" applyAlignment="1" applyProtection="1">
      <alignment textRotation="90"/>
    </xf>
    <xf numFmtId="0" fontId="12" fillId="3" borderId="5" xfId="0" applyFont="1" applyFill="1" applyBorder="1" applyAlignment="1" applyProtection="1">
      <alignment textRotation="90"/>
    </xf>
    <xf numFmtId="0" fontId="3" fillId="2" borderId="5" xfId="0" applyFont="1" applyFill="1" applyBorder="1" applyAlignment="1" applyProtection="1">
      <alignment textRotation="90"/>
    </xf>
    <xf numFmtId="0" fontId="1" fillId="2" borderId="5" xfId="0" applyFont="1" applyFill="1" applyBorder="1" applyAlignment="1" applyProtection="1">
      <alignment textRotation="90"/>
    </xf>
    <xf numFmtId="0" fontId="6" fillId="0" borderId="5" xfId="0" applyFont="1" applyBorder="1" applyAlignment="1" applyProtection="1">
      <alignment textRotation="90"/>
    </xf>
    <xf numFmtId="0" fontId="6" fillId="4" borderId="18" xfId="0" applyFont="1" applyFill="1" applyBorder="1" applyAlignment="1" applyProtection="1">
      <alignment textRotation="90"/>
    </xf>
    <xf numFmtId="165" fontId="4" fillId="2" borderId="23" xfId="0" applyNumberFormat="1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textRotation="90"/>
    </xf>
    <xf numFmtId="165" fontId="2" fillId="0" borderId="23" xfId="0" applyNumberFormat="1" applyFont="1" applyBorder="1" applyAlignment="1" applyProtection="1">
      <alignment horizontal="center"/>
    </xf>
    <xf numFmtId="165" fontId="1" fillId="3" borderId="23" xfId="0" applyNumberFormat="1" applyFont="1" applyFill="1" applyBorder="1" applyAlignment="1" applyProtection="1">
      <alignment horizontal="center"/>
    </xf>
    <xf numFmtId="165" fontId="1" fillId="2" borderId="23" xfId="0" applyNumberFormat="1" applyFont="1" applyFill="1" applyBorder="1" applyAlignment="1" applyProtection="1">
      <alignment horizontal="center"/>
    </xf>
    <xf numFmtId="0" fontId="6" fillId="2" borderId="18" xfId="0" applyFont="1" applyFill="1" applyBorder="1" applyAlignment="1" applyProtection="1">
      <alignment textRotation="90"/>
    </xf>
    <xf numFmtId="165" fontId="1" fillId="2" borderId="24" xfId="0" applyNumberFormat="1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 textRotation="90"/>
    </xf>
    <xf numFmtId="0" fontId="3" fillId="2" borderId="10" xfId="0" applyFont="1" applyFill="1" applyBorder="1" applyAlignment="1" applyProtection="1">
      <alignment horizontal="center" textRotation="90"/>
    </xf>
    <xf numFmtId="165" fontId="2" fillId="0" borderId="6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textRotation="90"/>
    </xf>
    <xf numFmtId="0" fontId="1" fillId="5" borderId="5" xfId="0" applyFont="1" applyFill="1" applyBorder="1" applyAlignment="1" applyProtection="1">
      <alignment textRotation="90"/>
    </xf>
    <xf numFmtId="0" fontId="1" fillId="5" borderId="10" xfId="0" applyFont="1" applyFill="1" applyBorder="1" applyAlignment="1" applyProtection="1">
      <alignment textRotation="90"/>
    </xf>
    <xf numFmtId="0" fontId="1" fillId="5" borderId="21" xfId="0" applyFont="1" applyFill="1" applyBorder="1" applyAlignment="1" applyProtection="1">
      <alignment textRotation="90"/>
    </xf>
    <xf numFmtId="0" fontId="1" fillId="5" borderId="10" xfId="0" applyFont="1" applyFill="1" applyBorder="1" applyAlignment="1" applyProtection="1">
      <alignment textRotation="90"/>
    </xf>
    <xf numFmtId="2" fontId="13" fillId="0" borderId="18" xfId="0" applyNumberFormat="1" applyFont="1" applyBorder="1" applyAlignment="1" applyProtection="1">
      <alignment horizontal="center"/>
    </xf>
    <xf numFmtId="2" fontId="13" fillId="0" borderId="15" xfId="0" applyNumberFormat="1" applyFont="1" applyBorder="1" applyAlignment="1" applyProtection="1">
      <alignment horizontal="center"/>
    </xf>
    <xf numFmtId="2" fontId="13" fillId="0" borderId="29" xfId="0" applyNumberFormat="1" applyFont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justify" textRotation="90"/>
    </xf>
    <xf numFmtId="0" fontId="1" fillId="2" borderId="18" xfId="0" applyFont="1" applyFill="1" applyBorder="1" applyAlignment="1" applyProtection="1">
      <alignment horizontal="center" vertical="justify" textRotation="90"/>
    </xf>
    <xf numFmtId="0" fontId="3" fillId="2" borderId="1" xfId="0" applyFont="1" applyFill="1" applyBorder="1" applyAlignment="1" applyProtection="1">
      <alignment horizontal="center" textRotation="90"/>
    </xf>
    <xf numFmtId="0" fontId="1" fillId="5" borderId="2" xfId="0" applyFont="1" applyFill="1" applyBorder="1" applyAlignment="1" applyProtection="1">
      <alignment horizontal="center" textRotation="90"/>
    </xf>
    <xf numFmtId="0" fontId="1" fillId="2" borderId="20" xfId="0" applyFont="1" applyFill="1" applyBorder="1" applyAlignment="1" applyProtection="1">
      <alignment horizontal="center" vertical="justify" textRotation="90"/>
    </xf>
    <xf numFmtId="0" fontId="1" fillId="5" borderId="21" xfId="0" applyFont="1" applyFill="1" applyBorder="1" applyAlignment="1" applyProtection="1">
      <alignment horizontal="center" textRotation="90"/>
    </xf>
    <xf numFmtId="0" fontId="2" fillId="0" borderId="6" xfId="0" applyFont="1" applyBorder="1" applyAlignment="1" applyProtection="1">
      <alignment horizontal="center"/>
    </xf>
    <xf numFmtId="2" fontId="13" fillId="0" borderId="26" xfId="0" applyNumberFormat="1" applyFont="1" applyBorder="1" applyAlignment="1" applyProtection="1">
      <alignment horizontal="center"/>
    </xf>
    <xf numFmtId="165" fontId="7" fillId="0" borderId="17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165" fontId="7" fillId="0" borderId="25" xfId="0" applyNumberFormat="1" applyFont="1" applyBorder="1" applyAlignment="1" applyProtection="1">
      <alignment horizontal="center"/>
    </xf>
    <xf numFmtId="165" fontId="2" fillId="0" borderId="17" xfId="0" applyNumberFormat="1" applyFont="1" applyBorder="1" applyProtection="1"/>
    <xf numFmtId="0" fontId="2" fillId="0" borderId="4" xfId="0" applyFont="1" applyBorder="1" applyAlignment="1" applyProtection="1">
      <alignment horizontal="center"/>
    </xf>
    <xf numFmtId="165" fontId="2" fillId="2" borderId="8" xfId="0" applyNumberFormat="1" applyFont="1" applyFill="1" applyBorder="1" applyAlignment="1" applyProtection="1">
      <alignment horizontal="center"/>
    </xf>
    <xf numFmtId="0" fontId="8" fillId="0" borderId="7" xfId="0" applyFont="1" applyBorder="1" applyProtection="1"/>
    <xf numFmtId="0" fontId="2" fillId="0" borderId="1" xfId="0" applyFont="1" applyBorder="1" applyAlignment="1" applyProtection="1">
      <alignment horizontal="center" textRotation="90"/>
    </xf>
    <xf numFmtId="0" fontId="2" fillId="0" borderId="1" xfId="0" applyFont="1" applyBorder="1" applyAlignment="1" applyProtection="1">
      <alignment textRotation="90"/>
    </xf>
    <xf numFmtId="0" fontId="12" fillId="3" borderId="1" xfId="0" applyFont="1" applyFill="1" applyBorder="1" applyAlignment="1" applyProtection="1">
      <alignment textRotation="90"/>
    </xf>
    <xf numFmtId="0" fontId="6" fillId="4" borderId="23" xfId="0" applyFont="1" applyFill="1" applyBorder="1" applyAlignment="1" applyProtection="1">
      <alignment horizontal="center" textRotation="90"/>
    </xf>
    <xf numFmtId="165" fontId="7" fillId="0" borderId="17" xfId="0" applyNumberFormat="1" applyFont="1" applyBorder="1" applyProtection="1"/>
    <xf numFmtId="0" fontId="6" fillId="4" borderId="10" xfId="0" applyFont="1" applyFill="1" applyBorder="1" applyAlignment="1" applyProtection="1">
      <alignment textRotation="90"/>
    </xf>
    <xf numFmtId="0" fontId="2" fillId="0" borderId="31" xfId="0" applyFont="1" applyBorder="1" applyAlignment="1" applyProtection="1">
      <alignment horizontal="center" textRotation="90"/>
    </xf>
    <xf numFmtId="0" fontId="3" fillId="2" borderId="1" xfId="0" applyFont="1" applyFill="1" applyBorder="1" applyAlignment="1" applyProtection="1">
      <alignment textRotation="90"/>
    </xf>
    <xf numFmtId="0" fontId="1" fillId="5" borderId="1" xfId="0" applyFont="1" applyFill="1" applyBorder="1" applyAlignment="1" applyProtection="1">
      <alignment textRotation="90"/>
    </xf>
    <xf numFmtId="0" fontId="1" fillId="2" borderId="1" xfId="0" applyFont="1" applyFill="1" applyBorder="1" applyAlignment="1" applyProtection="1">
      <alignment textRotation="90"/>
    </xf>
    <xf numFmtId="0" fontId="6" fillId="0" borderId="1" xfId="0" applyFont="1" applyBorder="1" applyAlignment="1" applyProtection="1">
      <alignment textRotation="90"/>
    </xf>
    <xf numFmtId="0" fontId="6" fillId="2" borderId="28" xfId="0" applyFont="1" applyFill="1" applyBorder="1" applyAlignment="1" applyProtection="1">
      <alignment textRotation="90"/>
    </xf>
    <xf numFmtId="1" fontId="7" fillId="0" borderId="4" xfId="0" applyNumberFormat="1" applyFont="1" applyBorder="1" applyAlignment="1" applyProtection="1">
      <alignment horizont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textRotation="90"/>
    </xf>
    <xf numFmtId="0" fontId="16" fillId="0" borderId="10" xfId="0" applyFont="1" applyBorder="1" applyAlignment="1" applyProtection="1">
      <alignment horizontal="center" textRotation="90"/>
    </xf>
    <xf numFmtId="0" fontId="17" fillId="2" borderId="10" xfId="0" applyFont="1" applyFill="1" applyBorder="1" applyAlignment="1" applyProtection="1">
      <alignment horizontal="center" textRotation="90"/>
    </xf>
    <xf numFmtId="0" fontId="10" fillId="0" borderId="5" xfId="0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textRotation="90"/>
    </xf>
    <xf numFmtId="0" fontId="18" fillId="2" borderId="10" xfId="0" applyFont="1" applyFill="1" applyBorder="1" applyAlignment="1" applyProtection="1">
      <alignment horizontal="center" textRotation="90"/>
    </xf>
    <xf numFmtId="2" fontId="3" fillId="0" borderId="4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1" fontId="1" fillId="6" borderId="8" xfId="0" applyNumberFormat="1" applyFont="1" applyFill="1" applyBorder="1" applyAlignment="1" applyProtection="1">
      <alignment horizontal="center"/>
    </xf>
    <xf numFmtId="2" fontId="19" fillId="2" borderId="8" xfId="0" applyNumberFormat="1" applyFont="1" applyFill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1" fontId="1" fillId="0" borderId="16" xfId="0" applyNumberFormat="1" applyFont="1" applyBorder="1" applyAlignment="1" applyProtection="1">
      <alignment horizontal="center"/>
    </xf>
    <xf numFmtId="1" fontId="1" fillId="0" borderId="17" xfId="0" applyNumberFormat="1" applyFont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center" textRotation="90"/>
    </xf>
    <xf numFmtId="0" fontId="8" fillId="0" borderId="17" xfId="0" applyFont="1" applyBorder="1" applyProtection="1"/>
    <xf numFmtId="165" fontId="1" fillId="3" borderId="6" xfId="0" applyNumberFormat="1" applyFont="1" applyFill="1" applyBorder="1" applyAlignment="1" applyProtection="1">
      <alignment horizontal="center"/>
    </xf>
    <xf numFmtId="165" fontId="4" fillId="2" borderId="6" xfId="0" applyNumberFormat="1" applyFont="1" applyFill="1" applyBorder="1" applyAlignment="1" applyProtection="1">
      <alignment horizontal="center"/>
    </xf>
    <xf numFmtId="165" fontId="1" fillId="2" borderId="6" xfId="0" applyNumberFormat="1" applyFont="1" applyFill="1" applyBorder="1" applyAlignment="1" applyProtection="1">
      <alignment horizontal="center"/>
    </xf>
    <xf numFmtId="165" fontId="1" fillId="2" borderId="4" xfId="0" applyNumberFormat="1" applyFont="1" applyFill="1" applyBorder="1" applyAlignment="1" applyProtection="1">
      <alignment horizontal="center"/>
    </xf>
    <xf numFmtId="165" fontId="4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textRotation="90"/>
    </xf>
    <xf numFmtId="0" fontId="6" fillId="4" borderId="26" xfId="0" applyFont="1" applyFill="1" applyBorder="1" applyAlignment="1" applyProtection="1">
      <alignment horizontal="center" textRotation="90"/>
    </xf>
    <xf numFmtId="0" fontId="7" fillId="0" borderId="4" xfId="0" applyFont="1" applyBorder="1" applyAlignment="1" applyProtection="1">
      <alignment horizontal="center"/>
    </xf>
    <xf numFmtId="165" fontId="7" fillId="0" borderId="17" xfId="0" applyNumberFormat="1" applyFont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8" fillId="7" borderId="4" xfId="0" applyFont="1" applyFill="1" applyBorder="1" applyProtection="1"/>
    <xf numFmtId="0" fontId="20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/>
    </xf>
    <xf numFmtId="0" fontId="20" fillId="0" borderId="36" xfId="0" applyFont="1" applyFill="1" applyBorder="1"/>
    <xf numFmtId="0" fontId="20" fillId="0" borderId="39" xfId="0" applyFont="1" applyFill="1" applyBorder="1"/>
    <xf numFmtId="0" fontId="20" fillId="0" borderId="41" xfId="0" applyFont="1" applyFill="1" applyBorder="1"/>
    <xf numFmtId="165" fontId="2" fillId="9" borderId="16" xfId="0" applyNumberFormat="1" applyFont="1" applyFill="1" applyBorder="1" applyAlignment="1" applyProtection="1">
      <alignment horizontal="center"/>
    </xf>
    <xf numFmtId="1" fontId="2" fillId="9" borderId="5" xfId="0" applyNumberFormat="1" applyFont="1" applyFill="1" applyBorder="1" applyAlignment="1" applyProtection="1">
      <alignment horizontal="center" vertical="center"/>
    </xf>
    <xf numFmtId="1" fontId="2" fillId="9" borderId="5" xfId="0" applyNumberFormat="1" applyFont="1" applyFill="1" applyBorder="1" applyAlignment="1" applyProtection="1">
      <alignment horizontal="center"/>
    </xf>
    <xf numFmtId="165" fontId="2" fillId="9" borderId="17" xfId="0" applyNumberFormat="1" applyFont="1" applyFill="1" applyBorder="1" applyAlignment="1" applyProtection="1">
      <alignment horizontal="center"/>
    </xf>
    <xf numFmtId="1" fontId="2" fillId="9" borderId="4" xfId="0" applyNumberFormat="1" applyFont="1" applyFill="1" applyBorder="1" applyAlignment="1" applyProtection="1">
      <alignment horizontal="center" vertical="center"/>
    </xf>
    <xf numFmtId="1" fontId="2" fillId="9" borderId="4" xfId="0" applyNumberFormat="1" applyFont="1" applyFill="1" applyBorder="1" applyAlignment="1" applyProtection="1">
      <alignment horizontal="center"/>
    </xf>
    <xf numFmtId="165" fontId="7" fillId="9" borderId="16" xfId="0" applyNumberFormat="1" applyFont="1" applyFill="1" applyBorder="1" applyAlignment="1" applyProtection="1">
      <alignment horizontal="center"/>
    </xf>
    <xf numFmtId="1" fontId="7" fillId="9" borderId="5" xfId="0" applyNumberFormat="1" applyFont="1" applyFill="1" applyBorder="1" applyAlignment="1" applyProtection="1">
      <alignment horizontal="center" vertical="center"/>
    </xf>
    <xf numFmtId="165" fontId="7" fillId="7" borderId="17" xfId="0" applyNumberFormat="1" applyFont="1" applyFill="1" applyBorder="1" applyProtection="1"/>
    <xf numFmtId="0" fontId="7" fillId="7" borderId="4" xfId="0" applyFont="1" applyFill="1" applyBorder="1" applyAlignment="1" applyProtection="1">
      <alignment horizontal="center"/>
    </xf>
    <xf numFmtId="0" fontId="7" fillId="9" borderId="4" xfId="0" applyFont="1" applyFill="1" applyBorder="1" applyAlignment="1" applyProtection="1">
      <alignment horizontal="center"/>
    </xf>
    <xf numFmtId="165" fontId="21" fillId="0" borderId="4" xfId="0" applyNumberFormat="1" applyFont="1" applyBorder="1" applyAlignment="1" applyProtection="1">
      <alignment horizontal="center"/>
    </xf>
    <xf numFmtId="165" fontId="22" fillId="3" borderId="4" xfId="0" applyNumberFormat="1" applyFont="1" applyFill="1" applyBorder="1" applyAlignment="1" applyProtection="1">
      <alignment horizontal="center"/>
    </xf>
    <xf numFmtId="165" fontId="21" fillId="2" borderId="4" xfId="0" applyNumberFormat="1" applyFont="1" applyFill="1" applyBorder="1" applyAlignment="1" applyProtection="1">
      <alignment horizontal="center"/>
    </xf>
    <xf numFmtId="165" fontId="22" fillId="2" borderId="4" xfId="0" applyNumberFormat="1" applyFont="1" applyFill="1" applyBorder="1" applyAlignment="1" applyProtection="1">
      <alignment horizontal="center"/>
    </xf>
    <xf numFmtId="0" fontId="7" fillId="7" borderId="6" xfId="0" applyFont="1" applyFill="1" applyBorder="1" applyAlignment="1" applyProtection="1">
      <alignment horizontal="center"/>
    </xf>
    <xf numFmtId="0" fontId="20" fillId="0" borderId="43" xfId="0" applyFont="1" applyFill="1" applyBorder="1"/>
    <xf numFmtId="0" fontId="7" fillId="7" borderId="36" xfId="0" applyFont="1" applyFill="1" applyBorder="1" applyProtection="1"/>
    <xf numFmtId="0" fontId="7" fillId="9" borderId="36" xfId="0" applyFont="1" applyFill="1" applyBorder="1" applyProtection="1"/>
    <xf numFmtId="0" fontId="20" fillId="0" borderId="42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/>
    </xf>
    <xf numFmtId="1" fontId="11" fillId="9" borderId="4" xfId="0" applyNumberFormat="1" applyFont="1" applyFill="1" applyBorder="1" applyAlignment="1" applyProtection="1">
      <alignment horizontal="center"/>
    </xf>
    <xf numFmtId="165" fontId="2" fillId="7" borderId="17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Protection="1"/>
    <xf numFmtId="165" fontId="2" fillId="7" borderId="17" xfId="0" applyNumberFormat="1" applyFont="1" applyFill="1" applyBorder="1" applyProtection="1"/>
    <xf numFmtId="165" fontId="2" fillId="7" borderId="25" xfId="0" applyNumberFormat="1" applyFont="1" applyFill="1" applyBorder="1" applyProtection="1"/>
    <xf numFmtId="0" fontId="8" fillId="7" borderId="6" xfId="0" applyFont="1" applyFill="1" applyBorder="1" applyProtection="1"/>
    <xf numFmtId="165" fontId="2" fillId="7" borderId="6" xfId="0" applyNumberFormat="1" applyFont="1" applyFill="1" applyBorder="1" applyProtection="1"/>
    <xf numFmtId="165" fontId="7" fillId="7" borderId="17" xfId="0" applyNumberFormat="1" applyFont="1" applyFill="1" applyBorder="1" applyAlignment="1" applyProtection="1">
      <alignment horizontal="center"/>
    </xf>
    <xf numFmtId="165" fontId="7" fillId="9" borderId="25" xfId="0" applyNumberFormat="1" applyFont="1" applyFill="1" applyBorder="1" applyAlignment="1" applyProtection="1">
      <alignment horizontal="center"/>
    </xf>
    <xf numFmtId="165" fontId="7" fillId="7" borderId="25" xfId="0" applyNumberFormat="1" applyFont="1" applyFill="1" applyBorder="1" applyAlignment="1" applyProtection="1">
      <alignment horizontal="center"/>
    </xf>
    <xf numFmtId="165" fontId="2" fillId="9" borderId="17" xfId="0" applyNumberFormat="1" applyFont="1" applyFill="1" applyBorder="1" applyProtection="1"/>
    <xf numFmtId="1" fontId="7" fillId="7" borderId="4" xfId="0" applyNumberFormat="1" applyFont="1" applyFill="1" applyBorder="1" applyAlignment="1" applyProtection="1">
      <alignment horizontal="center"/>
    </xf>
    <xf numFmtId="1" fontId="7" fillId="9" borderId="4" xfId="0" applyNumberFormat="1" applyFont="1" applyFill="1" applyBorder="1" applyAlignment="1" applyProtection="1">
      <alignment horizontal="center"/>
    </xf>
    <xf numFmtId="1" fontId="15" fillId="0" borderId="4" xfId="0" applyNumberFormat="1" applyFont="1" applyBorder="1" applyAlignment="1" applyProtection="1">
      <alignment horizontal="center"/>
    </xf>
    <xf numFmtId="1" fontId="15" fillId="0" borderId="23" xfId="0" applyNumberFormat="1" applyFont="1" applyBorder="1" applyAlignment="1" applyProtection="1">
      <alignment horizontal="center"/>
    </xf>
    <xf numFmtId="165" fontId="21" fillId="0" borderId="23" xfId="0" applyNumberFormat="1" applyFont="1" applyBorder="1" applyAlignment="1" applyProtection="1">
      <alignment horizontal="center"/>
    </xf>
    <xf numFmtId="165" fontId="22" fillId="3" borderId="23" xfId="0" applyNumberFormat="1" applyFont="1" applyFill="1" applyBorder="1" applyAlignment="1" applyProtection="1">
      <alignment horizontal="center"/>
    </xf>
    <xf numFmtId="165" fontId="21" fillId="2" borderId="23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 textRotation="90"/>
    </xf>
    <xf numFmtId="1" fontId="15" fillId="7" borderId="4" xfId="0" applyNumberFormat="1" applyFont="1" applyFill="1" applyBorder="1" applyAlignment="1" applyProtection="1">
      <alignment horizontal="center"/>
    </xf>
    <xf numFmtId="165" fontId="2" fillId="9" borderId="17" xfId="0" applyNumberFormat="1" applyFont="1" applyFill="1" applyBorder="1" applyAlignment="1" applyProtection="1">
      <alignment horizontal="center" vertical="center"/>
    </xf>
    <xf numFmtId="165" fontId="2" fillId="7" borderId="25" xfId="0" applyNumberFormat="1" applyFont="1" applyFill="1" applyBorder="1" applyAlignment="1" applyProtection="1">
      <alignment horizontal="center"/>
    </xf>
    <xf numFmtId="165" fontId="2" fillId="7" borderId="12" xfId="0" applyNumberFormat="1" applyFont="1" applyFill="1" applyBorder="1" applyProtection="1"/>
    <xf numFmtId="1" fontId="1" fillId="0" borderId="25" xfId="0" applyNumberFormat="1" applyFont="1" applyBorder="1" applyAlignment="1" applyProtection="1">
      <alignment horizontal="center"/>
    </xf>
    <xf numFmtId="165" fontId="1" fillId="4" borderId="4" xfId="0" applyNumberFormat="1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textRotation="90"/>
    </xf>
    <xf numFmtId="0" fontId="1" fillId="4" borderId="5" xfId="0" applyFont="1" applyFill="1" applyBorder="1" applyAlignment="1" applyProtection="1">
      <alignment textRotation="90"/>
    </xf>
    <xf numFmtId="0" fontId="1" fillId="4" borderId="1" xfId="0" applyFont="1" applyFill="1" applyBorder="1" applyAlignment="1" applyProtection="1">
      <alignment textRotation="90"/>
    </xf>
    <xf numFmtId="165" fontId="1" fillId="4" borderId="5" xfId="0" applyNumberFormat="1" applyFont="1" applyFill="1" applyBorder="1" applyAlignment="1" applyProtection="1">
      <alignment horizontal="center"/>
    </xf>
    <xf numFmtId="0" fontId="1" fillId="4" borderId="19" xfId="0" applyFont="1" applyFill="1" applyBorder="1" applyAlignment="1" applyProtection="1">
      <alignment textRotation="90"/>
    </xf>
    <xf numFmtId="165" fontId="1" fillId="9" borderId="5" xfId="0" applyNumberFormat="1" applyFont="1" applyFill="1" applyBorder="1" applyAlignment="1" applyProtection="1">
      <alignment horizontal="center"/>
    </xf>
    <xf numFmtId="165" fontId="1" fillId="4" borderId="23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165" fontId="7" fillId="8" borderId="17" xfId="0" applyNumberFormat="1" applyFont="1" applyFill="1" applyBorder="1" applyAlignment="1" applyProtection="1">
      <alignment horizontal="center"/>
    </xf>
    <xf numFmtId="165" fontId="20" fillId="4" borderId="22" xfId="0" applyNumberFormat="1" applyFont="1" applyFill="1" applyBorder="1" applyAlignment="1" applyProtection="1">
      <alignment horizontal="center"/>
    </xf>
    <xf numFmtId="165" fontId="20" fillId="9" borderId="17" xfId="0" applyNumberFormat="1" applyFont="1" applyFill="1" applyBorder="1" applyAlignment="1" applyProtection="1">
      <alignment horizontal="center"/>
    </xf>
    <xf numFmtId="165" fontId="20" fillId="2" borderId="17" xfId="0" applyNumberFormat="1" applyFont="1" applyFill="1" applyBorder="1" applyAlignment="1" applyProtection="1">
      <alignment horizontal="center"/>
    </xf>
    <xf numFmtId="0" fontId="20" fillId="0" borderId="47" xfId="0" applyFont="1" applyFill="1" applyBorder="1" applyAlignment="1">
      <alignment horizontal="center" vertical="center"/>
    </xf>
    <xf numFmtId="0" fontId="8" fillId="0" borderId="6" xfId="0" applyFont="1" applyBorder="1" applyProtection="1"/>
    <xf numFmtId="0" fontId="6" fillId="2" borderId="6" xfId="0" applyFont="1" applyFill="1" applyBorder="1" applyAlignment="1" applyProtection="1">
      <alignment horizontal="center" textRotation="90"/>
    </xf>
    <xf numFmtId="165" fontId="21" fillId="0" borderId="6" xfId="0" applyNumberFormat="1" applyFont="1" applyBorder="1" applyAlignment="1" applyProtection="1">
      <alignment horizontal="center"/>
    </xf>
    <xf numFmtId="165" fontId="22" fillId="3" borderId="6" xfId="0" applyNumberFormat="1" applyFont="1" applyFill="1" applyBorder="1" applyAlignment="1" applyProtection="1">
      <alignment horizontal="center"/>
    </xf>
    <xf numFmtId="165" fontId="21" fillId="2" borderId="6" xfId="0" applyNumberFormat="1" applyFont="1" applyFill="1" applyBorder="1" applyAlignment="1" applyProtection="1">
      <alignment horizontal="center"/>
    </xf>
    <xf numFmtId="0" fontId="8" fillId="0" borderId="36" xfId="0" applyFont="1" applyBorder="1" applyProtection="1"/>
    <xf numFmtId="0" fontId="8" fillId="2" borderId="36" xfId="0" applyFont="1" applyFill="1" applyBorder="1" applyProtection="1"/>
    <xf numFmtId="0" fontId="8" fillId="0" borderId="39" xfId="0" applyFont="1" applyBorder="1" applyProtection="1"/>
    <xf numFmtId="0" fontId="8" fillId="0" borderId="41" xfId="0" applyFont="1" applyBorder="1" applyProtection="1"/>
    <xf numFmtId="165" fontId="7" fillId="0" borderId="50" xfId="0" applyNumberFormat="1" applyFont="1" applyBorder="1" applyAlignment="1" applyProtection="1">
      <alignment horizontal="center"/>
    </xf>
    <xf numFmtId="0" fontId="8" fillId="0" borderId="47" xfId="0" applyFont="1" applyBorder="1" applyProtection="1"/>
    <xf numFmtId="0" fontId="8" fillId="0" borderId="48" xfId="0" applyFont="1" applyBorder="1" applyProtection="1"/>
    <xf numFmtId="165" fontId="7" fillId="0" borderId="51" xfId="0" applyNumberFormat="1" applyFont="1" applyBorder="1" applyAlignment="1" applyProtection="1">
      <alignment horizontal="center"/>
    </xf>
    <xf numFmtId="165" fontId="21" fillId="0" borderId="52" xfId="0" applyNumberFormat="1" applyFont="1" applyBorder="1" applyAlignment="1" applyProtection="1">
      <alignment horizontal="center"/>
    </xf>
    <xf numFmtId="165" fontId="1" fillId="4" borderId="6" xfId="0" applyNumberFormat="1" applyFont="1" applyFill="1" applyBorder="1" applyAlignment="1" applyProtection="1">
      <alignment horizontal="center"/>
    </xf>
    <xf numFmtId="0" fontId="6" fillId="0" borderId="53" xfId="0" applyFont="1" applyBorder="1" applyAlignment="1" applyProtection="1">
      <alignment horizontal="center" textRotation="90"/>
    </xf>
    <xf numFmtId="0" fontId="8" fillId="0" borderId="49" xfId="0" applyFont="1" applyBorder="1" applyProtection="1"/>
    <xf numFmtId="0" fontId="23" fillId="0" borderId="0" xfId="0" applyFont="1" applyBorder="1"/>
    <xf numFmtId="49" fontId="23" fillId="0" borderId="0" xfId="0" applyNumberFormat="1" applyFont="1" applyBorder="1" applyAlignment="1">
      <alignment horizontal="center"/>
    </xf>
    <xf numFmtId="49" fontId="23" fillId="0" borderId="36" xfId="0" applyNumberFormat="1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49" fontId="23" fillId="7" borderId="36" xfId="0" applyNumberFormat="1" applyFont="1" applyFill="1" applyBorder="1" applyAlignment="1">
      <alignment horizontal="center"/>
    </xf>
    <xf numFmtId="0" fontId="23" fillId="7" borderId="36" xfId="0" applyFont="1" applyFill="1" applyBorder="1" applyAlignment="1">
      <alignment horizontal="center"/>
    </xf>
    <xf numFmtId="165" fontId="2" fillId="2" borderId="12" xfId="0" applyNumberFormat="1" applyFont="1" applyFill="1" applyBorder="1" applyAlignment="1" applyProtection="1">
      <alignment horizontal="center"/>
    </xf>
    <xf numFmtId="1" fontId="2" fillId="9" borderId="6" xfId="0" applyNumberFormat="1" applyFont="1" applyFill="1" applyBorder="1" applyAlignment="1" applyProtection="1">
      <alignment horizontal="center" vertical="center"/>
    </xf>
    <xf numFmtId="1" fontId="2" fillId="9" borderId="6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</xf>
    <xf numFmtId="1" fontId="7" fillId="2" borderId="6" xfId="0" applyNumberFormat="1" applyFont="1" applyFill="1" applyBorder="1" applyAlignment="1" applyProtection="1">
      <alignment horizontal="center" vertical="center"/>
    </xf>
    <xf numFmtId="165" fontId="22" fillId="2" borderId="6" xfId="0" applyNumberFormat="1" applyFont="1" applyFill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center"/>
    </xf>
    <xf numFmtId="165" fontId="7" fillId="0" borderId="25" xfId="0" applyNumberFormat="1" applyFont="1" applyBorder="1" applyProtection="1"/>
    <xf numFmtId="0" fontId="21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/>
    </xf>
    <xf numFmtId="0" fontId="21" fillId="0" borderId="39" xfId="0" applyFont="1" applyFill="1" applyBorder="1"/>
    <xf numFmtId="0" fontId="21" fillId="0" borderId="41" xfId="0" applyFont="1" applyFill="1" applyBorder="1"/>
    <xf numFmtId="0" fontId="21" fillId="0" borderId="36" xfId="0" applyFont="1" applyFill="1" applyBorder="1"/>
    <xf numFmtId="0" fontId="21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/>
    </xf>
    <xf numFmtId="0" fontId="21" fillId="0" borderId="48" xfId="0" applyFont="1" applyFill="1" applyBorder="1"/>
    <xf numFmtId="0" fontId="21" fillId="0" borderId="49" xfId="0" applyFont="1" applyFill="1" applyBorder="1"/>
    <xf numFmtId="0" fontId="21" fillId="0" borderId="47" xfId="0" applyFont="1" applyFill="1" applyBorder="1"/>
    <xf numFmtId="0" fontId="21" fillId="0" borderId="36" xfId="0" applyFont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1" fillId="0" borderId="39" xfId="0" applyFont="1" applyBorder="1"/>
    <xf numFmtId="0" fontId="21" fillId="0" borderId="41" xfId="0" applyFont="1" applyBorder="1"/>
    <xf numFmtId="0" fontId="21" fillId="0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49" fontId="21" fillId="0" borderId="36" xfId="0" applyNumberFormat="1" applyFont="1" applyBorder="1"/>
    <xf numFmtId="49" fontId="21" fillId="0" borderId="36" xfId="0" applyNumberFormat="1" applyFont="1" applyBorder="1" applyAlignment="1">
      <alignment horizontal="center"/>
    </xf>
    <xf numFmtId="1" fontId="7" fillId="10" borderId="4" xfId="0" applyNumberFormat="1" applyFont="1" applyFill="1" applyBorder="1" applyAlignment="1" applyProtection="1">
      <alignment horizontal="center"/>
    </xf>
    <xf numFmtId="1" fontId="20" fillId="7" borderId="4" xfId="0" applyNumberFormat="1" applyFont="1" applyFill="1" applyBorder="1" applyAlignment="1" applyProtection="1">
      <alignment horizontal="center"/>
    </xf>
    <xf numFmtId="1" fontId="20" fillId="0" borderId="23" xfId="0" applyNumberFormat="1" applyFont="1" applyBorder="1" applyAlignment="1" applyProtection="1">
      <alignment horizontal="center"/>
    </xf>
    <xf numFmtId="1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0" fillId="0" borderId="36" xfId="0" applyFont="1" applyBorder="1" applyAlignment="1" applyProtection="1">
      <alignment horizontal="center"/>
    </xf>
    <xf numFmtId="0" fontId="20" fillId="0" borderId="47" xfId="0" applyFont="1" applyBorder="1" applyAlignment="1" applyProtection="1">
      <alignment horizontal="center"/>
    </xf>
    <xf numFmtId="0" fontId="20" fillId="10" borderId="36" xfId="0" applyFont="1" applyFill="1" applyBorder="1" applyAlignment="1" applyProtection="1">
      <alignment horizontal="center"/>
    </xf>
    <xf numFmtId="165" fontId="2" fillId="0" borderId="36" xfId="0" applyNumberFormat="1" applyFont="1" applyBorder="1" applyAlignment="1" applyProtection="1">
      <alignment horizontal="center"/>
    </xf>
    <xf numFmtId="165" fontId="1" fillId="3" borderId="36" xfId="0" applyNumberFormat="1" applyFont="1" applyFill="1" applyBorder="1" applyAlignment="1" applyProtection="1">
      <alignment horizontal="center"/>
    </xf>
    <xf numFmtId="165" fontId="4" fillId="2" borderId="36" xfId="0" applyNumberFormat="1" applyFont="1" applyFill="1" applyBorder="1" applyAlignment="1" applyProtection="1">
      <alignment horizontal="center"/>
    </xf>
    <xf numFmtId="165" fontId="1" fillId="2" borderId="36" xfId="0" applyNumberFormat="1" applyFont="1" applyFill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 textRotation="90"/>
    </xf>
    <xf numFmtId="0" fontId="8" fillId="2" borderId="39" xfId="0" applyFont="1" applyFill="1" applyBorder="1" applyProtection="1"/>
    <xf numFmtId="165" fontId="7" fillId="8" borderId="50" xfId="0" applyNumberFormat="1" applyFont="1" applyFill="1" applyBorder="1" applyAlignment="1" applyProtection="1">
      <alignment horizontal="center"/>
    </xf>
    <xf numFmtId="0" fontId="8" fillId="2" borderId="55" xfId="0" applyFont="1" applyFill="1" applyBorder="1" applyProtection="1"/>
    <xf numFmtId="165" fontId="2" fillId="0" borderId="37" xfId="0" applyNumberFormat="1" applyFont="1" applyBorder="1" applyAlignment="1" applyProtection="1">
      <alignment horizontal="center"/>
    </xf>
    <xf numFmtId="165" fontId="1" fillId="3" borderId="37" xfId="0" applyNumberFormat="1" applyFont="1" applyFill="1" applyBorder="1" applyAlignment="1" applyProtection="1">
      <alignment horizontal="center"/>
    </xf>
    <xf numFmtId="165" fontId="4" fillId="2" borderId="37" xfId="0" applyNumberFormat="1" applyFont="1" applyFill="1" applyBorder="1" applyAlignment="1" applyProtection="1">
      <alignment horizontal="center"/>
    </xf>
    <xf numFmtId="165" fontId="1" fillId="2" borderId="37" xfId="0" applyNumberFormat="1" applyFont="1" applyFill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 textRotation="90"/>
    </xf>
    <xf numFmtId="0" fontId="20" fillId="0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/>
    </xf>
    <xf numFmtId="0" fontId="14" fillId="0" borderId="0" xfId="0" applyFont="1" applyProtection="1"/>
    <xf numFmtId="0" fontId="21" fillId="0" borderId="47" xfId="0" applyFont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165" fontId="2" fillId="4" borderId="17" xfId="0" applyNumberFormat="1" applyFont="1" applyFill="1" applyBorder="1" applyAlignment="1" applyProtection="1">
      <alignment horizontal="center"/>
    </xf>
    <xf numFmtId="165" fontId="2" fillId="0" borderId="50" xfId="0" applyNumberFormat="1" applyFont="1" applyBorder="1" applyAlignment="1" applyProtection="1">
      <alignment horizontal="center"/>
    </xf>
    <xf numFmtId="165" fontId="2" fillId="8" borderId="50" xfId="0" applyNumberFormat="1" applyFont="1" applyFill="1" applyBorder="1" applyAlignment="1" applyProtection="1">
      <alignment horizontal="center"/>
    </xf>
    <xf numFmtId="165" fontId="2" fillId="8" borderId="17" xfId="0" applyNumberFormat="1" applyFont="1" applyFill="1" applyBorder="1" applyProtection="1"/>
    <xf numFmtId="165" fontId="7" fillId="8" borderId="17" xfId="0" applyNumberFormat="1" applyFont="1" applyFill="1" applyBorder="1" applyProtection="1"/>
    <xf numFmtId="165" fontId="7" fillId="8" borderId="50" xfId="0" applyNumberFormat="1" applyFont="1" applyFill="1" applyBorder="1" applyProtection="1"/>
    <xf numFmtId="165" fontId="7" fillId="0" borderId="50" xfId="0" applyNumberFormat="1" applyFont="1" applyBorder="1" applyProtection="1"/>
    <xf numFmtId="165" fontId="7" fillId="8" borderId="51" xfId="0" applyNumberFormat="1" applyFont="1" applyFill="1" applyBorder="1" applyProtection="1"/>
    <xf numFmtId="0" fontId="7" fillId="0" borderId="3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/>
    </xf>
    <xf numFmtId="165" fontId="2" fillId="8" borderId="17" xfId="0" applyNumberFormat="1" applyFont="1" applyFill="1" applyBorder="1" applyAlignment="1" applyProtection="1">
      <alignment horizontal="center"/>
    </xf>
    <xf numFmtId="165" fontId="2" fillId="0" borderId="25" xfId="0" applyNumberFormat="1" applyFont="1" applyBorder="1" applyAlignment="1" applyProtection="1">
      <alignment horizontal="center"/>
    </xf>
    <xf numFmtId="165" fontId="2" fillId="0" borderId="41" xfId="0" applyNumberFormat="1" applyFont="1" applyBorder="1" applyAlignment="1" applyProtection="1">
      <alignment horizontal="center"/>
    </xf>
    <xf numFmtId="165" fontId="2" fillId="8" borderId="41" xfId="0" applyNumberFormat="1" applyFont="1" applyFill="1" applyBorder="1" applyAlignment="1" applyProtection="1">
      <alignment horizontal="center"/>
    </xf>
    <xf numFmtId="165" fontId="2" fillId="8" borderId="49" xfId="0" applyNumberFormat="1" applyFont="1" applyFill="1" applyBorder="1" applyAlignment="1" applyProtection="1">
      <alignment horizontal="center"/>
    </xf>
    <xf numFmtId="165" fontId="7" fillId="0" borderId="41" xfId="0" applyNumberFormat="1" applyFont="1" applyBorder="1" applyAlignment="1" applyProtection="1">
      <alignment horizontal="center"/>
    </xf>
    <xf numFmtId="165" fontId="7" fillId="8" borderId="41" xfId="0" applyNumberFormat="1" applyFont="1" applyFill="1" applyBorder="1" applyAlignment="1" applyProtection="1">
      <alignment horizontal="center"/>
    </xf>
    <xf numFmtId="165" fontId="7" fillId="8" borderId="49" xfId="0" applyNumberFormat="1" applyFont="1" applyFill="1" applyBorder="1" applyAlignment="1" applyProtection="1">
      <alignment horizontal="center"/>
    </xf>
    <xf numFmtId="0" fontId="8" fillId="0" borderId="60" xfId="0" applyFont="1" applyBorder="1" applyProtection="1"/>
    <xf numFmtId="165" fontId="1" fillId="2" borderId="61" xfId="0" applyNumberFormat="1" applyFont="1" applyFill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 textRotation="90"/>
    </xf>
    <xf numFmtId="1" fontId="7" fillId="2" borderId="7" xfId="0" applyNumberFormat="1" applyFont="1" applyFill="1" applyBorder="1" applyAlignment="1" applyProtection="1">
      <alignment horizontal="center"/>
    </xf>
    <xf numFmtId="1" fontId="7" fillId="2" borderId="11" xfId="0" applyNumberFormat="1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textRotation="90"/>
    </xf>
    <xf numFmtId="0" fontId="6" fillId="0" borderId="12" xfId="0" applyFont="1" applyBorder="1" applyAlignment="1" applyProtection="1">
      <alignment horizontal="center" textRotation="90"/>
    </xf>
    <xf numFmtId="0" fontId="8" fillId="0" borderId="55" xfId="0" applyFont="1" applyBorder="1" applyProtection="1"/>
    <xf numFmtId="165" fontId="1" fillId="4" borderId="9" xfId="0" applyNumberFormat="1" applyFont="1" applyFill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0" fontId="7" fillId="10" borderId="4" xfId="0" applyFont="1" applyFill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1" fontId="7" fillId="0" borderId="7" xfId="0" applyNumberFormat="1" applyFont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</xf>
    <xf numFmtId="165" fontId="1" fillId="3" borderId="9" xfId="0" applyNumberFormat="1" applyFont="1" applyFill="1" applyBorder="1" applyAlignment="1" applyProtection="1">
      <alignment horizontal="center"/>
    </xf>
    <xf numFmtId="165" fontId="4" fillId="2" borderId="8" xfId="0" applyNumberFormat="1" applyFont="1" applyFill="1" applyBorder="1" applyAlignment="1" applyProtection="1">
      <alignment horizontal="center"/>
    </xf>
    <xf numFmtId="165" fontId="4" fillId="2" borderId="12" xfId="0" applyNumberFormat="1" applyFont="1" applyFill="1" applyBorder="1" applyAlignment="1" applyProtection="1">
      <alignment horizontal="center"/>
    </xf>
    <xf numFmtId="165" fontId="4" fillId="2" borderId="41" xfId="0" applyNumberFormat="1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textRotation="90"/>
    </xf>
    <xf numFmtId="0" fontId="6" fillId="0" borderId="11" xfId="0" applyFont="1" applyBorder="1" applyAlignment="1" applyProtection="1">
      <alignment horizontal="center" textRotation="90"/>
    </xf>
    <xf numFmtId="0" fontId="6" fillId="0" borderId="39" xfId="0" applyFont="1" applyBorder="1" applyAlignment="1" applyProtection="1">
      <alignment horizontal="center" textRotation="90"/>
    </xf>
    <xf numFmtId="165" fontId="2" fillId="4" borderId="8" xfId="0" applyNumberFormat="1" applyFont="1" applyFill="1" applyBorder="1" applyAlignment="1" applyProtection="1">
      <alignment horizontal="center"/>
    </xf>
    <xf numFmtId="1" fontId="2" fillId="2" borderId="7" xfId="0" applyNumberFormat="1" applyFont="1" applyFill="1" applyBorder="1" applyAlignment="1" applyProtection="1">
      <alignment horizontal="center"/>
    </xf>
    <xf numFmtId="1" fontId="2" fillId="2" borderId="11" xfId="0" applyNumberFormat="1" applyFont="1" applyFill="1" applyBorder="1" applyAlignment="1" applyProtection="1">
      <alignment horizontal="center"/>
    </xf>
    <xf numFmtId="165" fontId="4" fillId="2" borderId="9" xfId="0" applyNumberFormat="1" applyFont="1" applyFill="1" applyBorder="1" applyAlignment="1" applyProtection="1">
      <alignment horizontal="center"/>
    </xf>
    <xf numFmtId="165" fontId="1" fillId="2" borderId="9" xfId="0" applyNumberFormat="1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textRotation="90"/>
    </xf>
    <xf numFmtId="0" fontId="6" fillId="4" borderId="4" xfId="0" applyFont="1" applyFill="1" applyBorder="1" applyAlignment="1" applyProtection="1">
      <alignment horizontal="center" textRotation="90"/>
    </xf>
    <xf numFmtId="0" fontId="6" fillId="4" borderId="9" xfId="0" applyFont="1" applyFill="1" applyBorder="1" applyAlignment="1" applyProtection="1">
      <alignment horizontal="center" textRotation="90"/>
    </xf>
    <xf numFmtId="165" fontId="2" fillId="0" borderId="6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8" fillId="0" borderId="33" xfId="0" applyFont="1" applyBorder="1" applyProtection="1"/>
    <xf numFmtId="0" fontId="26" fillId="0" borderId="39" xfId="0" applyFont="1" applyBorder="1"/>
    <xf numFmtId="0" fontId="26" fillId="0" borderId="41" xfId="0" applyFont="1" applyBorder="1"/>
    <xf numFmtId="49" fontId="26" fillId="0" borderId="36" xfId="0" applyNumberFormat="1" applyFont="1" applyBorder="1" applyAlignment="1">
      <alignment horizontal="center"/>
    </xf>
    <xf numFmtId="49" fontId="26" fillId="0" borderId="36" xfId="0" applyNumberFormat="1" applyFont="1" applyFill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4" fillId="0" borderId="39" xfId="1" applyFont="1" applyBorder="1"/>
    <xf numFmtId="165" fontId="2" fillId="0" borderId="49" xfId="0" applyNumberFormat="1" applyFont="1" applyBorder="1" applyAlignment="1" applyProtection="1">
      <alignment horizontal="center"/>
    </xf>
    <xf numFmtId="0" fontId="8" fillId="0" borderId="65" xfId="0" applyFont="1" applyBorder="1" applyProtection="1"/>
    <xf numFmtId="0" fontId="8" fillId="8" borderId="49" xfId="0" applyFont="1" applyFill="1" applyBorder="1" applyProtection="1"/>
    <xf numFmtId="165" fontId="4" fillId="2" borderId="49" xfId="0" applyNumberFormat="1" applyFont="1" applyFill="1" applyBorder="1" applyAlignment="1" applyProtection="1">
      <alignment horizontal="center"/>
    </xf>
    <xf numFmtId="165" fontId="1" fillId="2" borderId="47" xfId="0" applyNumberFormat="1" applyFont="1" applyFill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textRotation="90"/>
    </xf>
    <xf numFmtId="165" fontId="2" fillId="7" borderId="41" xfId="0" applyNumberFormat="1" applyFont="1" applyFill="1" applyBorder="1" applyAlignment="1" applyProtection="1">
      <alignment horizontal="center"/>
    </xf>
    <xf numFmtId="0" fontId="8" fillId="0" borderId="67" xfId="0" applyFont="1" applyBorder="1" applyAlignment="1" applyProtection="1">
      <alignment horizontal="center"/>
    </xf>
    <xf numFmtId="165" fontId="2" fillId="2" borderId="69" xfId="0" applyNumberFormat="1" applyFont="1" applyFill="1" applyBorder="1" applyAlignment="1" applyProtection="1">
      <alignment horizontal="center"/>
    </xf>
    <xf numFmtId="165" fontId="2" fillId="2" borderId="70" xfId="0" applyNumberFormat="1" applyFont="1" applyFill="1" applyBorder="1" applyAlignment="1" applyProtection="1">
      <alignment horizontal="center"/>
    </xf>
    <xf numFmtId="165" fontId="2" fillId="4" borderId="70" xfId="0" applyNumberFormat="1" applyFont="1" applyFill="1" applyBorder="1" applyAlignment="1" applyProtection="1">
      <alignment horizontal="center"/>
    </xf>
    <xf numFmtId="165" fontId="2" fillId="2" borderId="71" xfId="0" applyNumberFormat="1" applyFont="1" applyFill="1" applyBorder="1" applyAlignment="1" applyProtection="1">
      <alignment horizontal="center"/>
    </xf>
    <xf numFmtId="165" fontId="2" fillId="0" borderId="72" xfId="0" applyNumberFormat="1" applyFont="1" applyBorder="1" applyAlignment="1" applyProtection="1">
      <alignment horizontal="center"/>
    </xf>
    <xf numFmtId="165" fontId="2" fillId="8" borderId="72" xfId="0" applyNumberFormat="1" applyFont="1" applyFill="1" applyBorder="1" applyAlignment="1" applyProtection="1">
      <alignment horizontal="center"/>
    </xf>
    <xf numFmtId="165" fontId="2" fillId="8" borderId="73" xfId="0" applyNumberFormat="1" applyFont="1" applyFill="1" applyBorder="1" applyAlignment="1" applyProtection="1">
      <alignment horizontal="center"/>
    </xf>
    <xf numFmtId="165" fontId="2" fillId="0" borderId="70" xfId="0" applyNumberFormat="1" applyFont="1" applyBorder="1" applyAlignment="1" applyProtection="1">
      <alignment horizontal="center"/>
    </xf>
    <xf numFmtId="165" fontId="2" fillId="4" borderId="17" xfId="0" applyNumberFormat="1" applyFont="1" applyFill="1" applyBorder="1" applyAlignment="1" applyProtection="1">
      <alignment horizontal="center" vertical="center"/>
    </xf>
    <xf numFmtId="1" fontId="2" fillId="11" borderId="4" xfId="0" applyNumberFormat="1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/>
    </xf>
    <xf numFmtId="0" fontId="2" fillId="11" borderId="4" xfId="0" applyFont="1" applyFill="1" applyBorder="1" applyAlignment="1" applyProtection="1">
      <alignment horizontal="center"/>
    </xf>
    <xf numFmtId="0" fontId="2" fillId="10" borderId="36" xfId="0" applyFont="1" applyFill="1" applyBorder="1" applyAlignment="1" applyProtection="1">
      <alignment horizontal="center"/>
    </xf>
    <xf numFmtId="0" fontId="6" fillId="4" borderId="66" xfId="0" applyFont="1" applyFill="1" applyBorder="1" applyAlignment="1" applyProtection="1">
      <alignment horizontal="center" textRotation="90"/>
    </xf>
    <xf numFmtId="0" fontId="29" fillId="0" borderId="36" xfId="0" applyFont="1" applyFill="1" applyBorder="1"/>
    <xf numFmtId="0" fontId="24" fillId="7" borderId="0" xfId="0" applyFont="1" applyFill="1" applyBorder="1" applyAlignment="1">
      <alignment horizontal="center"/>
    </xf>
    <xf numFmtId="1" fontId="7" fillId="11" borderId="4" xfId="0" applyNumberFormat="1" applyFont="1" applyFill="1" applyBorder="1" applyAlignment="1" applyProtection="1">
      <alignment horizontal="center" vertical="center"/>
    </xf>
    <xf numFmtId="0" fontId="8" fillId="0" borderId="51" xfId="0" applyFont="1" applyBorder="1" applyProtection="1"/>
    <xf numFmtId="0" fontId="23" fillId="0" borderId="36" xfId="0" applyFont="1" applyBorder="1"/>
    <xf numFmtId="0" fontId="1" fillId="2" borderId="3" xfId="0" applyFont="1" applyFill="1" applyBorder="1" applyAlignment="1" applyProtection="1">
      <alignment horizontal="center" textRotation="90"/>
    </xf>
    <xf numFmtId="0" fontId="1" fillId="2" borderId="16" xfId="0" applyFont="1" applyFill="1" applyBorder="1" applyAlignment="1" applyProtection="1">
      <alignment horizontal="center" textRotation="90"/>
    </xf>
    <xf numFmtId="49" fontId="23" fillId="0" borderId="39" xfId="0" applyNumberFormat="1" applyFont="1" applyBorder="1" applyAlignment="1">
      <alignment horizontal="center"/>
    </xf>
    <xf numFmtId="49" fontId="23" fillId="7" borderId="39" xfId="0" applyNumberFormat="1" applyFont="1" applyFill="1" applyBorder="1" applyAlignment="1">
      <alignment horizontal="center"/>
    </xf>
    <xf numFmtId="166" fontId="7" fillId="2" borderId="17" xfId="2" applyNumberFormat="1" applyFont="1" applyFill="1" applyBorder="1" applyAlignment="1" applyProtection="1">
      <alignment horizontal="center"/>
    </xf>
    <xf numFmtId="166" fontId="7" fillId="0" borderId="17" xfId="2" applyNumberFormat="1" applyFont="1" applyBorder="1" applyAlignment="1" applyProtection="1">
      <alignment horizontal="center"/>
    </xf>
    <xf numFmtId="166" fontId="7" fillId="0" borderId="0" xfId="2" applyNumberFormat="1" applyFont="1" applyAlignment="1" applyProtection="1">
      <alignment horizontal="center"/>
    </xf>
    <xf numFmtId="166" fontId="7" fillId="0" borderId="0" xfId="2" applyNumberFormat="1" applyFont="1" applyBorder="1" applyAlignment="1" applyProtection="1">
      <alignment horizontal="center"/>
    </xf>
    <xf numFmtId="166" fontId="7" fillId="0" borderId="50" xfId="2" applyNumberFormat="1" applyFont="1" applyBorder="1" applyAlignment="1" applyProtection="1">
      <alignment horizontal="center"/>
    </xf>
    <xf numFmtId="165" fontId="7" fillId="0" borderId="8" xfId="0" applyNumberFormat="1" applyFont="1" applyBorder="1" applyAlignment="1" applyProtection="1">
      <alignment horizontal="center"/>
    </xf>
    <xf numFmtId="165" fontId="7" fillId="0" borderId="12" xfId="0" applyNumberFormat="1" applyFont="1" applyBorder="1" applyAlignment="1" applyProtection="1">
      <alignment horizontal="center"/>
    </xf>
    <xf numFmtId="165" fontId="7" fillId="0" borderId="49" xfId="0" applyNumberFormat="1" applyFont="1" applyBorder="1" applyAlignment="1" applyProtection="1">
      <alignment horizontal="center"/>
    </xf>
    <xf numFmtId="1" fontId="2" fillId="11" borderId="4" xfId="0" applyNumberFormat="1" applyFont="1" applyFill="1" applyBorder="1" applyAlignment="1" applyProtection="1">
      <alignment horizontal="center"/>
    </xf>
    <xf numFmtId="0" fontId="8" fillId="10" borderId="36" xfId="0" applyFont="1" applyFill="1" applyBorder="1" applyProtection="1"/>
    <xf numFmtId="0" fontId="14" fillId="0" borderId="36" xfId="0" applyFont="1" applyBorder="1" applyProtection="1"/>
    <xf numFmtId="0" fontId="21" fillId="0" borderId="42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39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left"/>
    </xf>
    <xf numFmtId="0" fontId="2" fillId="8" borderId="74" xfId="0" applyFont="1" applyFill="1" applyBorder="1" applyProtection="1"/>
    <xf numFmtId="165" fontId="2" fillId="2" borderId="75" xfId="0" applyNumberFormat="1" applyFont="1" applyFill="1" applyBorder="1" applyAlignment="1" applyProtection="1">
      <alignment horizontal="center"/>
    </xf>
    <xf numFmtId="165" fontId="2" fillId="0" borderId="75" xfId="0" applyNumberFormat="1" applyFont="1" applyBorder="1" applyAlignment="1" applyProtection="1">
      <alignment horizontal="center"/>
    </xf>
    <xf numFmtId="165" fontId="2" fillId="0" borderId="75" xfId="0" applyNumberFormat="1" applyFont="1" applyBorder="1" applyProtection="1"/>
    <xf numFmtId="165" fontId="2" fillId="0" borderId="76" xfId="0" applyNumberFormat="1" applyFont="1" applyBorder="1" applyProtection="1"/>
    <xf numFmtId="165" fontId="2" fillId="0" borderId="77" xfId="0" applyNumberFormat="1" applyFont="1" applyBorder="1" applyProtection="1"/>
    <xf numFmtId="165" fontId="2" fillId="0" borderId="78" xfId="0" applyNumberFormat="1" applyFont="1" applyBorder="1" applyProtection="1"/>
    <xf numFmtId="165" fontId="1" fillId="9" borderId="4" xfId="0" applyNumberFormat="1" applyFont="1" applyFill="1" applyBorder="1" applyAlignment="1" applyProtection="1">
      <alignment horizontal="center"/>
    </xf>
    <xf numFmtId="165" fontId="2" fillId="8" borderId="75" xfId="0" applyNumberFormat="1" applyFont="1" applyFill="1" applyBorder="1" applyProtection="1"/>
    <xf numFmtId="0" fontId="8" fillId="8" borderId="78" xfId="0" applyFont="1" applyFill="1" applyBorder="1" applyProtection="1"/>
    <xf numFmtId="165" fontId="2" fillId="0" borderId="78" xfId="0" applyNumberFormat="1" applyFont="1" applyBorder="1" applyAlignment="1" applyProtection="1">
      <alignment horizontal="center"/>
    </xf>
    <xf numFmtId="165" fontId="2" fillId="0" borderId="59" xfId="0" applyNumberFormat="1" applyFont="1" applyBorder="1" applyAlignment="1" applyProtection="1">
      <alignment horizontal="center"/>
    </xf>
    <xf numFmtId="0" fontId="8" fillId="7" borderId="41" xfId="0" applyFont="1" applyFill="1" applyBorder="1" applyProtection="1"/>
    <xf numFmtId="49" fontId="23" fillId="0" borderId="36" xfId="0" applyNumberFormat="1" applyFont="1" applyFill="1" applyBorder="1" applyAlignment="1">
      <alignment horizontal="center"/>
    </xf>
    <xf numFmtId="0" fontId="31" fillId="0" borderId="36" xfId="1" applyFont="1" applyBorder="1" applyAlignment="1">
      <alignment horizontal="center"/>
    </xf>
    <xf numFmtId="0" fontId="2" fillId="7" borderId="7" xfId="0" applyFont="1" applyFill="1" applyBorder="1" applyProtection="1"/>
    <xf numFmtId="165" fontId="1" fillId="9" borderId="6" xfId="0" applyNumberFormat="1" applyFont="1" applyFill="1" applyBorder="1" applyAlignment="1" applyProtection="1">
      <alignment horizontal="center"/>
    </xf>
    <xf numFmtId="165" fontId="2" fillId="0" borderId="47" xfId="0" applyNumberFormat="1" applyFont="1" applyBorder="1" applyAlignment="1" applyProtection="1">
      <alignment horizontal="center"/>
    </xf>
    <xf numFmtId="165" fontId="1" fillId="3" borderId="47" xfId="0" applyNumberFormat="1" applyFont="1" applyFill="1" applyBorder="1" applyAlignment="1" applyProtection="1">
      <alignment horizontal="center"/>
    </xf>
    <xf numFmtId="165" fontId="4" fillId="2" borderId="47" xfId="0" applyNumberFormat="1" applyFont="1" applyFill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 textRotation="90"/>
    </xf>
    <xf numFmtId="2" fontId="12" fillId="0" borderId="12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1" fontId="1" fillId="6" borderId="12" xfId="0" applyNumberFormat="1" applyFont="1" applyFill="1" applyBorder="1" applyAlignment="1" applyProtection="1">
      <alignment horizontal="center"/>
    </xf>
    <xf numFmtId="2" fontId="19" fillId="2" borderId="12" xfId="0" applyNumberFormat="1" applyFont="1" applyFill="1" applyBorder="1" applyAlignment="1" applyProtection="1">
      <alignment horizontal="center"/>
    </xf>
    <xf numFmtId="165" fontId="2" fillId="8" borderId="8" xfId="0" applyNumberFormat="1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 textRotation="90"/>
    </xf>
    <xf numFmtId="165" fontId="7" fillId="8" borderId="60" xfId="0" applyNumberFormat="1" applyFont="1" applyFill="1" applyBorder="1" applyAlignment="1" applyProtection="1">
      <alignment horizontal="center"/>
    </xf>
    <xf numFmtId="165" fontId="7" fillId="7" borderId="38" xfId="0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20" fillId="0" borderId="42" xfId="0" applyFont="1" applyFill="1" applyBorder="1"/>
    <xf numFmtId="0" fontId="20" fillId="0" borderId="44" xfId="0" applyFont="1" applyFill="1" applyBorder="1"/>
    <xf numFmtId="0" fontId="9" fillId="0" borderId="42" xfId="0" applyFont="1" applyBorder="1" applyProtection="1"/>
    <xf numFmtId="49" fontId="23" fillId="0" borderId="42" xfId="0" applyNumberFormat="1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7" fillId="8" borderId="8" xfId="0" applyFont="1" applyFill="1" applyBorder="1" applyAlignment="1" applyProtection="1">
      <alignment horizontal="center"/>
    </xf>
    <xf numFmtId="0" fontId="27" fillId="7" borderId="0" xfId="0" applyFont="1" applyFill="1" applyBorder="1"/>
    <xf numFmtId="0" fontId="7" fillId="0" borderId="84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2" fillId="0" borderId="86" xfId="0" applyFont="1" applyBorder="1" applyAlignment="1" applyProtection="1">
      <alignment horizontal="center" textRotation="90"/>
    </xf>
    <xf numFmtId="0" fontId="1" fillId="4" borderId="2" xfId="0" applyFont="1" applyFill="1" applyBorder="1" applyAlignment="1" applyProtection="1">
      <alignment textRotation="90"/>
    </xf>
    <xf numFmtId="0" fontId="3" fillId="2" borderId="2" xfId="0" applyFont="1" applyFill="1" applyBorder="1" applyAlignment="1" applyProtection="1">
      <alignment textRotation="90"/>
    </xf>
    <xf numFmtId="0" fontId="1" fillId="2" borderId="2" xfId="0" applyFont="1" applyFill="1" applyBorder="1" applyAlignment="1" applyProtection="1">
      <alignment textRotation="90"/>
    </xf>
    <xf numFmtId="0" fontId="6" fillId="0" borderId="87" xfId="0" applyFont="1" applyBorder="1" applyAlignment="1" applyProtection="1">
      <alignment textRotation="90"/>
    </xf>
    <xf numFmtId="0" fontId="6" fillId="4" borderId="87" xfId="0" applyFont="1" applyFill="1" applyBorder="1" applyAlignment="1" applyProtection="1">
      <alignment textRotation="90"/>
    </xf>
    <xf numFmtId="0" fontId="7" fillId="0" borderId="13" xfId="0" applyFont="1" applyBorder="1" applyProtection="1"/>
    <xf numFmtId="0" fontId="7" fillId="0" borderId="7" xfId="0" applyFont="1" applyBorder="1" applyProtection="1"/>
    <xf numFmtId="0" fontId="7" fillId="0" borderId="88" xfId="0" applyFont="1" applyBorder="1" applyProtection="1"/>
    <xf numFmtId="0" fontId="0" fillId="0" borderId="17" xfId="0" applyBorder="1" applyProtection="1"/>
    <xf numFmtId="0" fontId="0" fillId="0" borderId="15" xfId="0" applyBorder="1" applyProtection="1"/>
    <xf numFmtId="0" fontId="2" fillId="0" borderId="89" xfId="0" applyFont="1" applyBorder="1" applyAlignment="1" applyProtection="1">
      <alignment horizontal="center" textRotation="90"/>
    </xf>
    <xf numFmtId="0" fontId="6" fillId="4" borderId="90" xfId="0" applyFont="1" applyFill="1" applyBorder="1" applyAlignment="1" applyProtection="1">
      <alignment textRotation="90"/>
    </xf>
    <xf numFmtId="0" fontId="6" fillId="4" borderId="5" xfId="0" applyFont="1" applyFill="1" applyBorder="1" applyAlignment="1" applyProtection="1">
      <alignment textRotation="90"/>
    </xf>
    <xf numFmtId="0" fontId="1" fillId="4" borderId="21" xfId="0" applyFont="1" applyFill="1" applyBorder="1" applyAlignment="1" applyProtection="1">
      <alignment textRotation="90"/>
    </xf>
    <xf numFmtId="0" fontId="3" fillId="2" borderId="21" xfId="0" applyFont="1" applyFill="1" applyBorder="1" applyAlignment="1" applyProtection="1">
      <alignment textRotation="90"/>
    </xf>
    <xf numFmtId="0" fontId="1" fillId="2" borderId="21" xfId="0" applyFont="1" applyFill="1" applyBorder="1" applyAlignment="1" applyProtection="1">
      <alignment textRotation="90"/>
    </xf>
    <xf numFmtId="0" fontId="6" fillId="0" borderId="21" xfId="0" applyFont="1" applyBorder="1" applyAlignment="1" applyProtection="1">
      <alignment textRotation="90"/>
    </xf>
    <xf numFmtId="0" fontId="21" fillId="7" borderId="19" xfId="0" applyFont="1" applyFill="1" applyBorder="1" applyAlignment="1" applyProtection="1">
      <alignment horizontal="center" textRotation="90"/>
    </xf>
    <xf numFmtId="0" fontId="21" fillId="7" borderId="10" xfId="0" applyFont="1" applyFill="1" applyBorder="1" applyAlignment="1" applyProtection="1">
      <alignment horizontal="center" textRotation="90"/>
    </xf>
    <xf numFmtId="0" fontId="21" fillId="7" borderId="10" xfId="0" applyFont="1" applyFill="1" applyBorder="1" applyAlignment="1" applyProtection="1">
      <alignment textRotation="90"/>
    </xf>
    <xf numFmtId="0" fontId="22" fillId="9" borderId="10" xfId="0" applyFont="1" applyFill="1" applyBorder="1" applyAlignment="1" applyProtection="1">
      <alignment textRotation="90"/>
    </xf>
    <xf numFmtId="0" fontId="32" fillId="7" borderId="10" xfId="0" applyFont="1" applyFill="1" applyBorder="1" applyAlignment="1" applyProtection="1">
      <alignment textRotation="90"/>
    </xf>
    <xf numFmtId="0" fontId="32" fillId="9" borderId="20" xfId="0" applyFont="1" applyFill="1" applyBorder="1" applyAlignment="1" applyProtection="1">
      <alignment textRotation="90"/>
    </xf>
    <xf numFmtId="0" fontId="8" fillId="0" borderId="91" xfId="0" applyFont="1" applyBorder="1" applyProtection="1"/>
    <xf numFmtId="0" fontId="2" fillId="0" borderId="91" xfId="0" applyFont="1" applyBorder="1" applyProtection="1"/>
    <xf numFmtId="0" fontId="27" fillId="7" borderId="36" xfId="0" applyFont="1" applyFill="1" applyBorder="1"/>
    <xf numFmtId="0" fontId="21" fillId="7" borderId="38" xfId="0" applyFont="1" applyFill="1" applyBorder="1" applyAlignment="1">
      <alignment horizontal="left"/>
    </xf>
    <xf numFmtId="0" fontId="33" fillId="0" borderId="36" xfId="0" applyFont="1" applyBorder="1" applyProtection="1"/>
    <xf numFmtId="165" fontId="20" fillId="9" borderId="17" xfId="0" applyNumberFormat="1" applyFont="1" applyFill="1" applyBorder="1" applyProtection="1"/>
    <xf numFmtId="165" fontId="20" fillId="9" borderId="25" xfId="0" applyNumberFormat="1" applyFont="1" applyFill="1" applyBorder="1" applyProtection="1"/>
    <xf numFmtId="0" fontId="7" fillId="0" borderId="0" xfId="0" applyFont="1" applyAlignment="1" applyProtection="1">
      <alignment horizontal="center"/>
    </xf>
    <xf numFmtId="49" fontId="20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</xf>
    <xf numFmtId="2" fontId="19" fillId="2" borderId="0" xfId="0" applyNumberFormat="1" applyFont="1" applyFill="1" applyBorder="1" applyAlignment="1" applyProtection="1">
      <alignment horizontal="center"/>
    </xf>
    <xf numFmtId="0" fontId="7" fillId="0" borderId="11" xfId="0" applyFont="1" applyBorder="1" applyProtection="1"/>
    <xf numFmtId="0" fontId="0" fillId="0" borderId="6" xfId="0" applyBorder="1" applyProtection="1"/>
    <xf numFmtId="0" fontId="7" fillId="0" borderId="42" xfId="0" applyFont="1" applyBorder="1" applyAlignment="1" applyProtection="1">
      <alignment horizontal="center"/>
    </xf>
    <xf numFmtId="165" fontId="2" fillId="0" borderId="94" xfId="0" applyNumberFormat="1" applyFont="1" applyBorder="1" applyAlignment="1" applyProtection="1">
      <alignment horizontal="center"/>
    </xf>
    <xf numFmtId="165" fontId="7" fillId="7" borderId="49" xfId="0" applyNumberFormat="1" applyFont="1" applyFill="1" applyBorder="1" applyAlignment="1" applyProtection="1">
      <alignment horizontal="center"/>
    </xf>
    <xf numFmtId="165" fontId="7" fillId="0" borderId="4" xfId="0" applyNumberFormat="1" applyFont="1" applyBorder="1" applyAlignment="1" applyProtection="1">
      <alignment horizontal="center"/>
    </xf>
    <xf numFmtId="165" fontId="7" fillId="0" borderId="6" xfId="0" applyNumberFormat="1" applyFont="1" applyBorder="1" applyAlignment="1" applyProtection="1">
      <alignment horizontal="center"/>
    </xf>
    <xf numFmtId="0" fontId="20" fillId="7" borderId="4" xfId="0" applyFont="1" applyFill="1" applyBorder="1" applyAlignment="1" applyProtection="1">
      <alignment horizontal="center"/>
    </xf>
    <xf numFmtId="0" fontId="20" fillId="7" borderId="6" xfId="0" applyFont="1" applyFill="1" applyBorder="1" applyAlignment="1" applyProtection="1">
      <alignment horizontal="center"/>
    </xf>
    <xf numFmtId="1" fontId="7" fillId="9" borderId="13" xfId="0" applyNumberFormat="1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15" fillId="7" borderId="7" xfId="0" applyFont="1" applyFill="1" applyBorder="1" applyAlignment="1" applyProtection="1">
      <alignment horizontal="center"/>
    </xf>
    <xf numFmtId="0" fontId="15" fillId="7" borderId="11" xfId="0" applyFont="1" applyFill="1" applyBorder="1" applyAlignment="1" applyProtection="1">
      <alignment horizontal="center"/>
    </xf>
    <xf numFmtId="165" fontId="2" fillId="0" borderId="96" xfId="0" applyNumberFormat="1" applyFont="1" applyBorder="1" applyAlignment="1" applyProtection="1">
      <alignment horizontal="center"/>
    </xf>
    <xf numFmtId="0" fontId="8" fillId="0" borderId="11" xfId="0" applyFont="1" applyBorder="1" applyProtection="1"/>
    <xf numFmtId="0" fontId="6" fillId="0" borderId="97" xfId="0" applyFont="1" applyBorder="1" applyAlignment="1" applyProtection="1">
      <alignment horizontal="center" textRotation="90"/>
    </xf>
    <xf numFmtId="0" fontId="6" fillId="4" borderId="63" xfId="0" applyFont="1" applyFill="1" applyBorder="1" applyAlignment="1" applyProtection="1">
      <alignment horizontal="center" textRotation="90"/>
    </xf>
    <xf numFmtId="0" fontId="14" fillId="0" borderId="4" xfId="0" applyFont="1" applyBorder="1" applyProtection="1"/>
    <xf numFmtId="49" fontId="2" fillId="0" borderId="4" xfId="0" applyNumberFormat="1" applyFont="1" applyBorder="1" applyAlignment="1" applyProtection="1">
      <alignment horizontal="center"/>
    </xf>
    <xf numFmtId="165" fontId="7" fillId="0" borderId="71" xfId="0" applyNumberFormat="1" applyFont="1" applyBorder="1" applyAlignment="1" applyProtection="1">
      <alignment horizontal="center"/>
    </xf>
    <xf numFmtId="165" fontId="4" fillId="2" borderId="98" xfId="0" applyNumberFormat="1" applyFont="1" applyFill="1" applyBorder="1" applyAlignment="1" applyProtection="1">
      <alignment horizontal="center"/>
    </xf>
    <xf numFmtId="165" fontId="1" fillId="2" borderId="27" xfId="0" applyNumberFormat="1" applyFont="1" applyFill="1" applyBorder="1" applyAlignment="1" applyProtection="1">
      <alignment horizontal="center"/>
    </xf>
    <xf numFmtId="165" fontId="2" fillId="0" borderId="25" xfId="0" applyNumberFormat="1" applyFont="1" applyBorder="1" applyProtection="1"/>
    <xf numFmtId="0" fontId="6" fillId="4" borderId="6" xfId="0" applyFont="1" applyFill="1" applyBorder="1" applyAlignment="1" applyProtection="1">
      <alignment horizontal="center" textRotation="90"/>
    </xf>
    <xf numFmtId="165" fontId="2" fillId="0" borderId="6" xfId="0" applyNumberFormat="1" applyFont="1" applyBorder="1" applyProtection="1"/>
    <xf numFmtId="165" fontId="2" fillId="0" borderId="51" xfId="0" applyNumberFormat="1" applyFont="1" applyBorder="1" applyAlignment="1" applyProtection="1">
      <alignment horizontal="center"/>
    </xf>
    <xf numFmtId="165" fontId="2" fillId="0" borderId="49" xfId="0" applyNumberFormat="1" applyFont="1" applyBorder="1" applyProtection="1"/>
    <xf numFmtId="165" fontId="1" fillId="4" borderId="47" xfId="0" applyNumberFormat="1" applyFont="1" applyFill="1" applyBorder="1" applyAlignment="1" applyProtection="1">
      <alignment horizontal="center"/>
    </xf>
    <xf numFmtId="0" fontId="6" fillId="4" borderId="99" xfId="0" applyFont="1" applyFill="1" applyBorder="1" applyAlignment="1" applyProtection="1">
      <alignment horizontal="center" textRotation="90"/>
    </xf>
    <xf numFmtId="0" fontId="8" fillId="0" borderId="27" xfId="0" applyFont="1" applyBorder="1" applyProtection="1"/>
    <xf numFmtId="165" fontId="2" fillId="0" borderId="101" xfId="0" applyNumberFormat="1" applyFont="1" applyBorder="1" applyProtection="1"/>
    <xf numFmtId="0" fontId="2" fillId="0" borderId="98" xfId="0" applyFont="1" applyBorder="1" applyAlignment="1" applyProtection="1">
      <alignment horizontal="center"/>
    </xf>
    <xf numFmtId="0" fontId="8" fillId="0" borderId="98" xfId="0" applyFont="1" applyBorder="1" applyProtection="1"/>
    <xf numFmtId="165" fontId="2" fillId="0" borderId="102" xfId="0" applyNumberFormat="1" applyFont="1" applyBorder="1" applyAlignment="1" applyProtection="1">
      <alignment horizontal="center"/>
    </xf>
    <xf numFmtId="0" fontId="2" fillId="0" borderId="103" xfId="0" applyFont="1" applyBorder="1" applyAlignment="1" applyProtection="1">
      <alignment horizontal="center"/>
    </xf>
    <xf numFmtId="0" fontId="8" fillId="0" borderId="104" xfId="0" applyFont="1" applyBorder="1" applyProtection="1"/>
    <xf numFmtId="165" fontId="34" fillId="0" borderId="50" xfId="0" applyNumberFormat="1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8" fillId="0" borderId="84" xfId="0" applyFont="1" applyBorder="1" applyProtection="1"/>
    <xf numFmtId="0" fontId="0" fillId="0" borderId="84" xfId="0" applyBorder="1" applyProtection="1"/>
    <xf numFmtId="0" fontId="2" fillId="0" borderId="84" xfId="0" applyFont="1" applyBorder="1" applyProtection="1"/>
    <xf numFmtId="0" fontId="10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7" fillId="2" borderId="1" xfId="0" applyFont="1" applyFill="1" applyBorder="1" applyAlignment="1" applyProtection="1">
      <alignment horizontal="center" textRotation="90"/>
    </xf>
    <xf numFmtId="0" fontId="17" fillId="0" borderId="1" xfId="0" applyFont="1" applyBorder="1" applyAlignment="1" applyProtection="1">
      <alignment horizontal="center" textRotation="90"/>
    </xf>
    <xf numFmtId="0" fontId="10" fillId="8" borderId="1" xfId="0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3" xfId="0" applyFont="1" applyBorder="1" applyAlignment="1" applyProtection="1">
      <alignment horizontal="center" vertical="center" wrapText="1"/>
    </xf>
    <xf numFmtId="1" fontId="1" fillId="0" borderId="5" xfId="0" applyNumberFormat="1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2" fontId="22" fillId="4" borderId="5" xfId="0" applyNumberFormat="1" applyFont="1" applyFill="1" applyBorder="1" applyAlignment="1" applyProtection="1">
      <alignment horizontal="center"/>
    </xf>
    <xf numFmtId="2" fontId="10" fillId="0" borderId="5" xfId="0" applyNumberFormat="1" applyFont="1" applyBorder="1" applyAlignment="1" applyProtection="1">
      <alignment horizontal="center"/>
    </xf>
    <xf numFmtId="0" fontId="36" fillId="0" borderId="5" xfId="0" applyFont="1" applyBorder="1" applyAlignment="1" applyProtection="1">
      <alignment horizontal="center"/>
    </xf>
    <xf numFmtId="0" fontId="36" fillId="0" borderId="13" xfId="0" applyFont="1" applyBorder="1" applyAlignment="1" applyProtection="1">
      <alignment horizontal="center"/>
    </xf>
    <xf numFmtId="1" fontId="10" fillId="0" borderId="5" xfId="0" applyNumberFormat="1" applyFont="1" applyBorder="1" applyAlignment="1" applyProtection="1">
      <alignment horizontal="center"/>
    </xf>
    <xf numFmtId="2" fontId="16" fillId="0" borderId="5" xfId="0" applyNumberFormat="1" applyFont="1" applyBorder="1" applyAlignment="1" applyProtection="1">
      <alignment horizontal="center"/>
    </xf>
    <xf numFmtId="0" fontId="37" fillId="0" borderId="5" xfId="0" applyFont="1" applyBorder="1" applyAlignment="1" applyProtection="1">
      <alignment horizontal="center"/>
    </xf>
    <xf numFmtId="1" fontId="34" fillId="0" borderId="36" xfId="0" applyNumberFormat="1" applyFont="1" applyBorder="1" applyAlignment="1">
      <alignment horizontal="center"/>
    </xf>
    <xf numFmtId="165" fontId="7" fillId="0" borderId="17" xfId="0" applyNumberFormat="1" applyFont="1" applyBorder="1" applyAlignment="1" applyProtection="1"/>
    <xf numFmtId="165" fontId="34" fillId="0" borderId="36" xfId="0" applyNumberFormat="1" applyFont="1" applyBorder="1" applyAlignment="1">
      <alignment horizontal="center"/>
    </xf>
    <xf numFmtId="165" fontId="7" fillId="8" borderId="16" xfId="0" applyNumberFormat="1" applyFont="1" applyFill="1" applyBorder="1" applyAlignment="1" applyProtection="1">
      <alignment horizontal="center"/>
    </xf>
    <xf numFmtId="165" fontId="7" fillId="8" borderId="25" xfId="0" applyNumberFormat="1" applyFont="1" applyFill="1" applyBorder="1" applyAlignment="1" applyProtection="1">
      <alignment horizontal="center"/>
    </xf>
    <xf numFmtId="0" fontId="6" fillId="4" borderId="32" xfId="0" applyFont="1" applyFill="1" applyBorder="1" applyAlignment="1" applyProtection="1">
      <alignment horizontal="center" textRotation="90"/>
    </xf>
    <xf numFmtId="165" fontId="7" fillId="0" borderId="47" xfId="0" applyNumberFormat="1" applyFont="1" applyBorder="1" applyAlignment="1" applyProtection="1">
      <alignment horizontal="center"/>
    </xf>
    <xf numFmtId="1" fontId="7" fillId="0" borderId="47" xfId="0" applyNumberFormat="1" applyFont="1" applyBorder="1" applyAlignment="1" applyProtection="1">
      <alignment horizontal="center"/>
    </xf>
    <xf numFmtId="165" fontId="7" fillId="0" borderId="48" xfId="0" applyNumberFormat="1" applyFont="1" applyBorder="1" applyAlignment="1" applyProtection="1">
      <alignment horizontal="center"/>
    </xf>
    <xf numFmtId="0" fontId="0" fillId="0" borderId="9" xfId="0" applyBorder="1" applyProtection="1"/>
    <xf numFmtId="0" fontId="0" fillId="0" borderId="32" xfId="0" applyBorder="1" applyProtection="1"/>
    <xf numFmtId="165" fontId="7" fillId="0" borderId="47" xfId="0" applyNumberFormat="1" applyFont="1" applyBorder="1" applyProtection="1"/>
    <xf numFmtId="1" fontId="7" fillId="0" borderId="5" xfId="0" applyNumberFormat="1" applyFont="1" applyBorder="1" applyAlignment="1" applyProtection="1">
      <alignment horizontal="center"/>
    </xf>
    <xf numFmtId="165" fontId="34" fillId="0" borderId="17" xfId="0" applyNumberFormat="1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" fontId="34" fillId="0" borderId="4" xfId="0" applyNumberFormat="1" applyFont="1" applyBorder="1" applyAlignment="1">
      <alignment horizontal="center"/>
    </xf>
    <xf numFmtId="165" fontId="2" fillId="0" borderId="98" xfId="0" applyNumberFormat="1" applyFont="1" applyFill="1" applyBorder="1" applyAlignment="1" applyProtection="1">
      <alignment horizontal="center"/>
    </xf>
    <xf numFmtId="165" fontId="1" fillId="3" borderId="98" xfId="0" applyNumberFormat="1" applyFont="1" applyFill="1" applyBorder="1" applyAlignment="1" applyProtection="1">
      <alignment horizontal="center"/>
    </xf>
    <xf numFmtId="165" fontId="1" fillId="4" borderId="98" xfId="0" applyNumberFormat="1" applyFont="1" applyFill="1" applyBorder="1" applyAlignment="1" applyProtection="1">
      <alignment horizontal="center"/>
    </xf>
    <xf numFmtId="165" fontId="1" fillId="2" borderId="98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165" fontId="7" fillId="0" borderId="17" xfId="0" applyNumberFormat="1" applyFont="1" applyFill="1" applyBorder="1" applyAlignment="1" applyProtection="1">
      <alignment horizontal="center"/>
    </xf>
    <xf numFmtId="0" fontId="0" fillId="10" borderId="4" xfId="0" applyFill="1" applyBorder="1" applyProtection="1"/>
    <xf numFmtId="165" fontId="2" fillId="0" borderId="4" xfId="0" applyNumberFormat="1" applyFont="1" applyFill="1" applyBorder="1" applyAlignment="1" applyProtection="1">
      <alignment horizontal="center"/>
    </xf>
    <xf numFmtId="1" fontId="7" fillId="0" borderId="9" xfId="0" applyNumberFormat="1" applyFont="1" applyBorder="1" applyAlignment="1" applyProtection="1">
      <alignment horizontal="center"/>
    </xf>
    <xf numFmtId="165" fontId="7" fillId="0" borderId="101" xfId="0" applyNumberFormat="1" applyFont="1" applyBorder="1" applyAlignment="1" applyProtection="1">
      <alignment horizontal="center"/>
    </xf>
    <xf numFmtId="165" fontId="2" fillId="0" borderId="97" xfId="0" applyNumberFormat="1" applyFont="1" applyBorder="1" applyAlignment="1" applyProtection="1">
      <alignment horizontal="center"/>
    </xf>
    <xf numFmtId="165" fontId="1" fillId="3" borderId="97" xfId="0" applyNumberFormat="1" applyFont="1" applyFill="1" applyBorder="1" applyAlignment="1" applyProtection="1">
      <alignment horizontal="center"/>
    </xf>
    <xf numFmtId="165" fontId="1" fillId="4" borderId="97" xfId="0" applyNumberFormat="1" applyFont="1" applyFill="1" applyBorder="1" applyAlignment="1" applyProtection="1">
      <alignment horizontal="center"/>
    </xf>
    <xf numFmtId="165" fontId="4" fillId="2" borderId="97" xfId="0" applyNumberFormat="1" applyFont="1" applyFill="1" applyBorder="1" applyAlignment="1" applyProtection="1">
      <alignment horizontal="center"/>
    </xf>
    <xf numFmtId="165" fontId="1" fillId="2" borderId="97" xfId="0" applyNumberFormat="1" applyFont="1" applyFill="1" applyBorder="1" applyAlignment="1" applyProtection="1">
      <alignment horizontal="center"/>
    </xf>
    <xf numFmtId="165" fontId="7" fillId="8" borderId="101" xfId="0" applyNumberFormat="1" applyFont="1" applyFill="1" applyBorder="1" applyAlignment="1" applyProtection="1">
      <alignment horizontal="center"/>
    </xf>
    <xf numFmtId="0" fontId="34" fillId="0" borderId="39" xfId="0" applyFont="1" applyBorder="1" applyAlignment="1">
      <alignment horizontal="center"/>
    </xf>
    <xf numFmtId="0" fontId="0" fillId="0" borderId="48" xfId="0" applyBorder="1" applyProtection="1"/>
    <xf numFmtId="165" fontId="34" fillId="0" borderId="8" xfId="0" applyNumberFormat="1" applyFont="1" applyBorder="1" applyAlignment="1">
      <alignment horizontal="center"/>
    </xf>
    <xf numFmtId="1" fontId="34" fillId="0" borderId="39" xfId="0" applyNumberFormat="1" applyFont="1" applyBorder="1" applyAlignment="1">
      <alignment horizontal="center"/>
    </xf>
    <xf numFmtId="165" fontId="2" fillId="0" borderId="107" xfId="0" applyNumberFormat="1" applyFont="1" applyBorder="1" applyAlignment="1" applyProtection="1">
      <alignment horizontal="center"/>
    </xf>
    <xf numFmtId="0" fontId="0" fillId="0" borderId="10" xfId="0" applyBorder="1" applyProtection="1"/>
    <xf numFmtId="165" fontId="7" fillId="0" borderId="16" xfId="0" applyNumberFormat="1" applyFont="1" applyBorder="1" applyAlignment="1" applyProtection="1"/>
    <xf numFmtId="165" fontId="7" fillId="0" borderId="5" xfId="0" applyNumberFormat="1" applyFont="1" applyBorder="1" applyAlignment="1" applyProtection="1"/>
    <xf numFmtId="165" fontId="7" fillId="0" borderId="4" xfId="0" applyNumberFormat="1" applyFont="1" applyBorder="1" applyAlignment="1" applyProtection="1"/>
    <xf numFmtId="165" fontId="7" fillId="7" borderId="64" xfId="0" applyNumberFormat="1" applyFont="1" applyFill="1" applyBorder="1" applyAlignment="1" applyProtection="1">
      <alignment horizontal="center"/>
    </xf>
    <xf numFmtId="165" fontId="7" fillId="0" borderId="7" xfId="0" applyNumberFormat="1" applyFont="1" applyBorder="1" applyAlignment="1" applyProtection="1">
      <alignment horizontal="center"/>
    </xf>
    <xf numFmtId="165" fontId="7" fillId="0" borderId="11" xfId="0" applyNumberFormat="1" applyFont="1" applyBorder="1" applyAlignment="1" applyProtection="1">
      <alignment horizontal="center"/>
    </xf>
    <xf numFmtId="1" fontId="7" fillId="0" borderId="98" xfId="0" applyNumberFormat="1" applyFont="1" applyBorder="1" applyAlignment="1" applyProtection="1">
      <alignment horizontal="center"/>
    </xf>
    <xf numFmtId="165" fontId="7" fillId="0" borderId="62" xfId="0" applyNumberFormat="1" applyFont="1" applyBorder="1" applyAlignment="1" applyProtection="1">
      <alignment horizontal="center"/>
    </xf>
    <xf numFmtId="0" fontId="11" fillId="0" borderId="47" xfId="0" applyFont="1" applyBorder="1" applyAlignment="1" applyProtection="1">
      <alignment horizontal="center"/>
    </xf>
    <xf numFmtId="0" fontId="38" fillId="0" borderId="47" xfId="0" applyFont="1" applyBorder="1" applyProtection="1"/>
    <xf numFmtId="165" fontId="11" fillId="0" borderId="23" xfId="0" applyNumberFormat="1" applyFont="1" applyBorder="1" applyAlignment="1" applyProtection="1">
      <alignment horizontal="center"/>
    </xf>
    <xf numFmtId="165" fontId="12" fillId="3" borderId="23" xfId="0" applyNumberFormat="1" applyFont="1" applyFill="1" applyBorder="1" applyAlignment="1" applyProtection="1">
      <alignment horizontal="center"/>
    </xf>
    <xf numFmtId="165" fontId="12" fillId="4" borderId="23" xfId="0" applyNumberFormat="1" applyFont="1" applyFill="1" applyBorder="1" applyAlignment="1" applyProtection="1">
      <alignment horizontal="center"/>
    </xf>
    <xf numFmtId="165" fontId="11" fillId="7" borderId="49" xfId="0" applyNumberFormat="1" applyFont="1" applyFill="1" applyBorder="1" applyAlignment="1" applyProtection="1">
      <alignment horizontal="center"/>
    </xf>
    <xf numFmtId="165" fontId="11" fillId="9" borderId="17" xfId="0" applyNumberFormat="1" applyFont="1" applyFill="1" applyBorder="1" applyAlignment="1" applyProtection="1">
      <alignment horizontal="center"/>
    </xf>
    <xf numFmtId="1" fontId="11" fillId="9" borderId="4" xfId="0" applyNumberFormat="1" applyFont="1" applyFill="1" applyBorder="1" applyAlignment="1" applyProtection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165" fontId="7" fillId="10" borderId="4" xfId="0" applyNumberFormat="1" applyFont="1" applyFill="1" applyBorder="1" applyAlignment="1" applyProtection="1"/>
    <xf numFmtId="165" fontId="7" fillId="0" borderId="108" xfId="0" applyNumberFormat="1" applyFont="1" applyFill="1" applyBorder="1" applyProtection="1"/>
    <xf numFmtId="0" fontId="0" fillId="10" borderId="109" xfId="0" applyFill="1" applyBorder="1" applyProtection="1"/>
    <xf numFmtId="165" fontId="11" fillId="0" borderId="4" xfId="0" applyNumberFormat="1" applyFont="1" applyBorder="1" applyAlignment="1" applyProtection="1">
      <alignment horizontal="center"/>
    </xf>
    <xf numFmtId="165" fontId="12" fillId="3" borderId="4" xfId="0" applyNumberFormat="1" applyFont="1" applyFill="1" applyBorder="1" applyAlignment="1" applyProtection="1">
      <alignment horizontal="center"/>
    </xf>
    <xf numFmtId="165" fontId="12" fillId="4" borderId="4" xfId="0" applyNumberFormat="1" applyFont="1" applyFill="1" applyBorder="1" applyAlignment="1" applyProtection="1">
      <alignment horizontal="center"/>
    </xf>
    <xf numFmtId="165" fontId="2" fillId="0" borderId="110" xfId="0" applyNumberFormat="1" applyFont="1" applyBorder="1" applyAlignment="1" applyProtection="1">
      <alignment horizontal="center"/>
    </xf>
    <xf numFmtId="165" fontId="2" fillId="0" borderId="47" xfId="0" applyNumberFormat="1" applyFont="1" applyBorder="1" applyProtection="1"/>
    <xf numFmtId="0" fontId="6" fillId="0" borderId="52" xfId="0" applyFont="1" applyBorder="1" applyAlignment="1" applyProtection="1">
      <alignment horizontal="center" textRotation="90"/>
    </xf>
    <xf numFmtId="0" fontId="6" fillId="4" borderId="53" xfId="0" applyFont="1" applyFill="1" applyBorder="1" applyAlignment="1" applyProtection="1">
      <alignment horizontal="center" textRotation="90"/>
    </xf>
    <xf numFmtId="2" fontId="3" fillId="0" borderId="53" xfId="0" applyNumberFormat="1" applyFont="1" applyBorder="1" applyAlignment="1" applyProtection="1">
      <alignment horizontal="center"/>
    </xf>
    <xf numFmtId="1" fontId="1" fillId="6" borderId="52" xfId="0" applyNumberFormat="1" applyFont="1" applyFill="1" applyBorder="1" applyAlignment="1" applyProtection="1">
      <alignment horizontal="center"/>
    </xf>
    <xf numFmtId="2" fontId="19" fillId="2" borderId="111" xfId="0" applyNumberFormat="1" applyFont="1" applyFill="1" applyBorder="1" applyAlignment="1" applyProtection="1">
      <alignment horizontal="center"/>
    </xf>
    <xf numFmtId="165" fontId="21" fillId="2" borderId="47" xfId="0" applyNumberFormat="1" applyFont="1" applyFill="1" applyBorder="1" applyAlignment="1" applyProtection="1">
      <alignment horizontal="center"/>
    </xf>
    <xf numFmtId="165" fontId="22" fillId="2" borderId="47" xfId="0" applyNumberFormat="1" applyFont="1" applyFill="1" applyBorder="1" applyAlignment="1" applyProtection="1">
      <alignment horizontal="center"/>
    </xf>
    <xf numFmtId="165" fontId="1" fillId="3" borderId="33" xfId="0" applyNumberFormat="1" applyFont="1" applyFill="1" applyBorder="1" applyAlignment="1" applyProtection="1">
      <alignment horizontal="center"/>
    </xf>
    <xf numFmtId="165" fontId="1" fillId="4" borderId="33" xfId="0" applyNumberFormat="1" applyFont="1" applyFill="1" applyBorder="1" applyAlignment="1" applyProtection="1">
      <alignment horizontal="center"/>
    </xf>
    <xf numFmtId="165" fontId="4" fillId="2" borderId="33" xfId="0" applyNumberFormat="1" applyFont="1" applyFill="1" applyBorder="1" applyAlignment="1" applyProtection="1">
      <alignment horizontal="center"/>
    </xf>
    <xf numFmtId="165" fontId="1" fillId="2" borderId="33" xfId="0" applyNumberFormat="1" applyFont="1" applyFill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 textRotation="90"/>
    </xf>
    <xf numFmtId="0" fontId="6" fillId="4" borderId="116" xfId="0" applyFont="1" applyFill="1" applyBorder="1" applyAlignment="1" applyProtection="1">
      <alignment horizontal="center" textRotation="90"/>
    </xf>
    <xf numFmtId="165" fontId="2" fillId="0" borderId="33" xfId="0" applyNumberFormat="1" applyFont="1" applyBorder="1" applyAlignment="1" applyProtection="1">
      <alignment horizontal="center"/>
    </xf>
    <xf numFmtId="0" fontId="0" fillId="0" borderId="33" xfId="0" applyBorder="1" applyProtection="1"/>
    <xf numFmtId="165" fontId="7" fillId="0" borderId="10" xfId="0" applyNumberFormat="1" applyFont="1" applyBorder="1" applyAlignment="1" applyProtection="1">
      <alignment horizontal="center"/>
    </xf>
    <xf numFmtId="0" fontId="8" fillId="0" borderId="10" xfId="0" applyFont="1" applyBorder="1" applyProtection="1"/>
    <xf numFmtId="0" fontId="6" fillId="0" borderId="10" xfId="0" applyFont="1" applyBorder="1" applyAlignment="1" applyProtection="1">
      <alignment horizontal="center" textRotation="90"/>
    </xf>
    <xf numFmtId="0" fontId="6" fillId="4" borderId="10" xfId="0" applyFont="1" applyFill="1" applyBorder="1" applyAlignment="1" applyProtection="1">
      <alignment horizontal="center" textRotation="90"/>
    </xf>
    <xf numFmtId="0" fontId="7" fillId="0" borderId="10" xfId="0" applyFont="1" applyBorder="1" applyAlignment="1" applyProtection="1">
      <alignment horizontal="center"/>
    </xf>
    <xf numFmtId="1" fontId="7" fillId="0" borderId="10" xfId="0" applyNumberFormat="1" applyFont="1" applyBorder="1" applyAlignment="1" applyProtection="1">
      <alignment horizontal="center"/>
    </xf>
    <xf numFmtId="1" fontId="2" fillId="12" borderId="4" xfId="0" applyNumberFormat="1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</xf>
    <xf numFmtId="1" fontId="7" fillId="2" borderId="4" xfId="0" applyNumberFormat="1" applyFont="1" applyFill="1" applyBorder="1" applyAlignment="1" applyProtection="1">
      <alignment horizontal="center"/>
    </xf>
    <xf numFmtId="0" fontId="34" fillId="0" borderId="39" xfId="0" applyFont="1" applyFill="1" applyBorder="1"/>
    <xf numFmtId="0" fontId="34" fillId="0" borderId="41" xfId="0" applyFont="1" applyFill="1" applyBorder="1"/>
    <xf numFmtId="165" fontId="15" fillId="7" borderId="51" xfId="0" applyNumberFormat="1" applyFont="1" applyFill="1" applyBorder="1" applyAlignment="1" applyProtection="1">
      <alignment horizontal="center"/>
    </xf>
    <xf numFmtId="0" fontId="15" fillId="7" borderId="47" xfId="0" applyFont="1" applyFill="1" applyBorder="1" applyAlignment="1" applyProtection="1">
      <alignment horizontal="center"/>
    </xf>
    <xf numFmtId="165" fontId="12" fillId="9" borderId="6" xfId="0" applyNumberFormat="1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2" fontId="22" fillId="9" borderId="5" xfId="0" applyNumberFormat="1" applyFont="1" applyFill="1" applyBorder="1" applyAlignment="1" applyProtection="1">
      <alignment horizontal="center"/>
    </xf>
    <xf numFmtId="0" fontId="6" fillId="4" borderId="118" xfId="0" applyFont="1" applyFill="1" applyBorder="1" applyAlignment="1" applyProtection="1">
      <alignment horizontal="center" textRotation="90"/>
    </xf>
    <xf numFmtId="0" fontId="21" fillId="7" borderId="41" xfId="0" applyFont="1" applyFill="1" applyBorder="1"/>
    <xf numFmtId="0" fontId="21" fillId="7" borderId="7" xfId="0" applyFont="1" applyFill="1" applyBorder="1" applyProtection="1"/>
    <xf numFmtId="0" fontId="21" fillId="7" borderId="8" xfId="0" applyFont="1" applyFill="1" applyBorder="1" applyProtection="1"/>
    <xf numFmtId="0" fontId="27" fillId="7" borderId="60" xfId="0" applyFont="1" applyFill="1" applyBorder="1"/>
    <xf numFmtId="0" fontId="9" fillId="7" borderId="47" xfId="0" applyFont="1" applyFill="1" applyBorder="1" applyProtection="1"/>
    <xf numFmtId="0" fontId="20" fillId="7" borderId="58" xfId="0" applyFont="1" applyFill="1" applyBorder="1" applyAlignment="1">
      <alignment horizontal="left"/>
    </xf>
    <xf numFmtId="0" fontId="33" fillId="0" borderId="36" xfId="0" applyFont="1" applyFill="1" applyBorder="1"/>
    <xf numFmtId="49" fontId="21" fillId="7" borderId="36" xfId="0" applyNumberFormat="1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/>
    </xf>
    <xf numFmtId="0" fontId="20" fillId="7" borderId="39" xfId="0" applyFont="1" applyFill="1" applyBorder="1"/>
    <xf numFmtId="0" fontId="20" fillId="7" borderId="41" xfId="0" applyFont="1" applyFill="1" applyBorder="1"/>
    <xf numFmtId="0" fontId="14" fillId="7" borderId="36" xfId="0" applyFont="1" applyFill="1" applyBorder="1" applyProtection="1"/>
    <xf numFmtId="165" fontId="2" fillId="7" borderId="75" xfId="0" applyNumberFormat="1" applyFont="1" applyFill="1" applyBorder="1" applyProtection="1"/>
    <xf numFmtId="165" fontId="4" fillId="9" borderId="8" xfId="0" applyNumberFormat="1" applyFont="1" applyFill="1" applyBorder="1" applyAlignment="1" applyProtection="1">
      <alignment horizontal="center"/>
    </xf>
    <xf numFmtId="2" fontId="13" fillId="7" borderId="15" xfId="0" applyNumberFormat="1" applyFont="1" applyFill="1" applyBorder="1" applyAlignment="1" applyProtection="1">
      <alignment horizontal="center"/>
    </xf>
    <xf numFmtId="166" fontId="7" fillId="7" borderId="17" xfId="2" applyNumberFormat="1" applyFont="1" applyFill="1" applyBorder="1" applyAlignment="1" applyProtection="1">
      <alignment horizontal="center"/>
    </xf>
    <xf numFmtId="165" fontId="4" fillId="9" borderId="4" xfId="0" applyNumberFormat="1" applyFont="1" applyFill="1" applyBorder="1" applyAlignment="1" applyProtection="1">
      <alignment horizontal="center"/>
    </xf>
    <xf numFmtId="165" fontId="2" fillId="7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textRotation="90"/>
    </xf>
    <xf numFmtId="0" fontId="6" fillId="9" borderId="7" xfId="0" applyFont="1" applyFill="1" applyBorder="1" applyAlignment="1" applyProtection="1">
      <alignment horizontal="center" textRotation="90"/>
    </xf>
    <xf numFmtId="165" fontId="2" fillId="7" borderId="23" xfId="0" applyNumberFormat="1" applyFont="1" applyFill="1" applyBorder="1" applyAlignment="1" applyProtection="1">
      <alignment horizontal="center"/>
    </xf>
    <xf numFmtId="165" fontId="1" fillId="9" borderId="23" xfId="0" applyNumberFormat="1" applyFont="1" applyFill="1" applyBorder="1" applyAlignment="1" applyProtection="1">
      <alignment horizontal="center"/>
    </xf>
    <xf numFmtId="165" fontId="4" fillId="9" borderId="23" xfId="0" applyNumberFormat="1" applyFont="1" applyFill="1" applyBorder="1" applyAlignment="1" applyProtection="1">
      <alignment horizontal="center"/>
    </xf>
    <xf numFmtId="0" fontId="6" fillId="9" borderId="23" xfId="0" applyFont="1" applyFill="1" applyBorder="1" applyAlignment="1" applyProtection="1">
      <alignment horizontal="center" textRotation="90"/>
    </xf>
    <xf numFmtId="0" fontId="6" fillId="9" borderId="15" xfId="0" applyFont="1" applyFill="1" applyBorder="1" applyAlignment="1" applyProtection="1">
      <alignment horizontal="center" textRotation="90"/>
    </xf>
    <xf numFmtId="1" fontId="1" fillId="7" borderId="17" xfId="0" applyNumberFormat="1" applyFont="1" applyFill="1" applyBorder="1" applyAlignment="1" applyProtection="1">
      <alignment horizontal="center"/>
    </xf>
    <xf numFmtId="2" fontId="12" fillId="7" borderId="8" xfId="0" applyNumberFormat="1" applyFont="1" applyFill="1" applyBorder="1" applyAlignment="1" applyProtection="1">
      <alignment horizontal="center"/>
    </xf>
    <xf numFmtId="2" fontId="3" fillId="7" borderId="4" xfId="0" applyNumberFormat="1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1" fontId="1" fillId="9" borderId="8" xfId="0" applyNumberFormat="1" applyFont="1" applyFill="1" applyBorder="1" applyAlignment="1" applyProtection="1">
      <alignment horizontal="center"/>
    </xf>
    <xf numFmtId="2" fontId="19" fillId="9" borderId="8" xfId="0" applyNumberFormat="1" applyFont="1" applyFill="1" applyBorder="1" applyAlignment="1" applyProtection="1">
      <alignment horizontal="center"/>
    </xf>
    <xf numFmtId="0" fontId="7" fillId="7" borderId="84" xfId="0" applyFont="1" applyFill="1" applyBorder="1" applyAlignment="1" applyProtection="1">
      <alignment horizontal="center"/>
    </xf>
    <xf numFmtId="0" fontId="7" fillId="7" borderId="7" xfId="0" applyFont="1" applyFill="1" applyBorder="1" applyProtection="1"/>
    <xf numFmtId="0" fontId="0" fillId="7" borderId="17" xfId="0" applyFill="1" applyBorder="1" applyProtection="1"/>
    <xf numFmtId="0" fontId="0" fillId="7" borderId="4" xfId="0" applyFill="1" applyBorder="1" applyProtection="1"/>
    <xf numFmtId="0" fontId="0" fillId="7" borderId="15" xfId="0" applyFill="1" applyBorder="1" applyProtection="1"/>
    <xf numFmtId="165" fontId="7" fillId="7" borderId="4" xfId="0" applyNumberFormat="1" applyFont="1" applyFill="1" applyBorder="1" applyAlignment="1" applyProtection="1">
      <alignment horizontal="center"/>
    </xf>
    <xf numFmtId="0" fontId="0" fillId="7" borderId="84" xfId="0" applyFill="1" applyBorder="1" applyProtection="1"/>
    <xf numFmtId="0" fontId="0" fillId="7" borderId="0" xfId="0" applyFill="1" applyProtection="1"/>
    <xf numFmtId="165" fontId="2" fillId="7" borderId="78" xfId="0" applyNumberFormat="1" applyFont="1" applyFill="1" applyBorder="1" applyAlignment="1" applyProtection="1">
      <alignment horizontal="center"/>
    </xf>
    <xf numFmtId="166" fontId="7" fillId="7" borderId="0" xfId="2" applyNumberFormat="1" applyFont="1" applyFill="1" applyAlignment="1" applyProtection="1">
      <alignment horizontal="left"/>
    </xf>
    <xf numFmtId="0" fontId="6" fillId="9" borderId="4" xfId="0" applyFont="1" applyFill="1" applyBorder="1" applyAlignment="1" applyProtection="1">
      <alignment horizontal="center" textRotation="90"/>
    </xf>
    <xf numFmtId="165" fontId="21" fillId="7" borderId="4" xfId="0" applyNumberFormat="1" applyFont="1" applyFill="1" applyBorder="1" applyAlignment="1" applyProtection="1">
      <alignment horizontal="center"/>
    </xf>
    <xf numFmtId="165" fontId="22" fillId="9" borderId="4" xfId="0" applyNumberFormat="1" applyFont="1" applyFill="1" applyBorder="1" applyAlignment="1" applyProtection="1">
      <alignment horizontal="center"/>
    </xf>
    <xf numFmtId="165" fontId="21" fillId="9" borderId="4" xfId="0" applyNumberFormat="1" applyFont="1" applyFill="1" applyBorder="1" applyAlignment="1" applyProtection="1">
      <alignment horizontal="center"/>
    </xf>
    <xf numFmtId="0" fontId="20" fillId="7" borderId="36" xfId="0" applyFont="1" applyFill="1" applyBorder="1" applyAlignment="1">
      <alignment horizontal="left"/>
    </xf>
    <xf numFmtId="166" fontId="7" fillId="7" borderId="0" xfId="2" applyNumberFormat="1" applyFont="1" applyFill="1" applyAlignment="1" applyProtection="1">
      <alignment horizontal="center"/>
    </xf>
    <xf numFmtId="0" fontId="20" fillId="7" borderId="47" xfId="0" applyFont="1" applyFill="1" applyBorder="1" applyAlignment="1">
      <alignment horizontal="center"/>
    </xf>
    <xf numFmtId="0" fontId="20" fillId="7" borderId="47" xfId="0" applyFont="1" applyFill="1" applyBorder="1" applyAlignment="1">
      <alignment horizontal="center" vertical="center"/>
    </xf>
    <xf numFmtId="0" fontId="20" fillId="7" borderId="47" xfId="0" applyFont="1" applyFill="1" applyBorder="1"/>
    <xf numFmtId="0" fontId="20" fillId="7" borderId="48" xfId="0" applyFont="1" applyFill="1" applyBorder="1"/>
    <xf numFmtId="0" fontId="20" fillId="7" borderId="49" xfId="0" applyFont="1" applyFill="1" applyBorder="1"/>
    <xf numFmtId="0" fontId="14" fillId="7" borderId="47" xfId="0" applyFont="1" applyFill="1" applyBorder="1" applyProtection="1"/>
    <xf numFmtId="49" fontId="23" fillId="7" borderId="47" xfId="0" applyNumberFormat="1" applyFont="1" applyFill="1" applyBorder="1" applyAlignment="1">
      <alignment horizontal="center"/>
    </xf>
    <xf numFmtId="165" fontId="2" fillId="7" borderId="79" xfId="0" applyNumberFormat="1" applyFont="1" applyFill="1" applyBorder="1" applyAlignment="1" applyProtection="1">
      <alignment horizontal="center"/>
    </xf>
    <xf numFmtId="165" fontId="4" fillId="9" borderId="12" xfId="0" applyNumberFormat="1" applyFont="1" applyFill="1" applyBorder="1" applyAlignment="1" applyProtection="1">
      <alignment horizontal="center"/>
    </xf>
    <xf numFmtId="2" fontId="13" fillId="7" borderId="26" xfId="0" applyNumberFormat="1" applyFont="1" applyFill="1" applyBorder="1" applyAlignment="1" applyProtection="1">
      <alignment horizontal="center"/>
    </xf>
    <xf numFmtId="166" fontId="7" fillId="7" borderId="51" xfId="2" applyNumberFormat="1" applyFont="1" applyFill="1" applyBorder="1" applyAlignment="1" applyProtection="1">
      <alignment horizontal="center"/>
    </xf>
    <xf numFmtId="165" fontId="7" fillId="7" borderId="51" xfId="0" applyNumberFormat="1" applyFont="1" applyFill="1" applyBorder="1" applyProtection="1"/>
    <xf numFmtId="0" fontId="7" fillId="7" borderId="47" xfId="0" applyFont="1" applyFill="1" applyBorder="1" applyAlignment="1" applyProtection="1">
      <alignment horizontal="center"/>
    </xf>
    <xf numFmtId="165" fontId="2" fillId="7" borderId="47" xfId="0" applyNumberFormat="1" applyFont="1" applyFill="1" applyBorder="1" applyAlignment="1" applyProtection="1">
      <alignment horizontal="center"/>
    </xf>
    <xf numFmtId="165" fontId="1" fillId="9" borderId="47" xfId="0" applyNumberFormat="1" applyFont="1" applyFill="1" applyBorder="1" applyAlignment="1" applyProtection="1">
      <alignment horizontal="center"/>
    </xf>
    <xf numFmtId="165" fontId="4" fillId="9" borderId="47" xfId="0" applyNumberFormat="1" applyFont="1" applyFill="1" applyBorder="1" applyAlignment="1" applyProtection="1">
      <alignment horizontal="center"/>
    </xf>
    <xf numFmtId="0" fontId="6" fillId="7" borderId="36" xfId="0" applyFont="1" applyFill="1" applyBorder="1" applyAlignment="1" applyProtection="1">
      <alignment horizontal="center" textRotation="90"/>
    </xf>
    <xf numFmtId="165" fontId="2" fillId="7" borderId="6" xfId="0" applyNumberFormat="1" applyFont="1" applyFill="1" applyBorder="1" applyAlignment="1" applyProtection="1">
      <alignment horizontal="center"/>
    </xf>
    <xf numFmtId="165" fontId="4" fillId="9" borderId="6" xfId="0" applyNumberFormat="1" applyFont="1" applyFill="1" applyBorder="1" applyAlignment="1" applyProtection="1">
      <alignment horizontal="center"/>
    </xf>
    <xf numFmtId="0" fontId="6" fillId="9" borderId="6" xfId="0" applyFont="1" applyFill="1" applyBorder="1" applyAlignment="1" applyProtection="1">
      <alignment horizontal="center" textRotation="90"/>
    </xf>
    <xf numFmtId="0" fontId="6" fillId="9" borderId="83" xfId="0" applyFont="1" applyFill="1" applyBorder="1" applyAlignment="1" applyProtection="1">
      <alignment horizontal="center" textRotation="90"/>
    </xf>
    <xf numFmtId="165" fontId="2" fillId="7" borderId="12" xfId="0" applyNumberFormat="1" applyFont="1" applyFill="1" applyBorder="1" applyAlignment="1" applyProtection="1">
      <alignment horizontal="center"/>
    </xf>
    <xf numFmtId="0" fontId="6" fillId="7" borderId="6" xfId="0" applyFont="1" applyFill="1" applyBorder="1" applyAlignment="1" applyProtection="1">
      <alignment horizontal="center" textRotation="90"/>
    </xf>
    <xf numFmtId="0" fontId="6" fillId="9" borderId="80" xfId="0" applyFont="1" applyFill="1" applyBorder="1" applyAlignment="1" applyProtection="1">
      <alignment horizontal="center" textRotation="90"/>
    </xf>
    <xf numFmtId="165" fontId="7" fillId="7" borderId="51" xfId="0" applyNumberFormat="1" applyFont="1" applyFill="1" applyBorder="1" applyAlignment="1" applyProtection="1">
      <alignment horizontal="center"/>
    </xf>
    <xf numFmtId="0" fontId="8" fillId="7" borderId="47" xfId="0" applyFont="1" applyFill="1" applyBorder="1" applyProtection="1"/>
    <xf numFmtId="0" fontId="6" fillId="7" borderId="47" xfId="0" applyFont="1" applyFill="1" applyBorder="1" applyAlignment="1" applyProtection="1">
      <alignment horizontal="center" textRotation="90"/>
    </xf>
    <xf numFmtId="0" fontId="6" fillId="9" borderId="26" xfId="0" applyFont="1" applyFill="1" applyBorder="1" applyAlignment="1" applyProtection="1">
      <alignment horizontal="center" textRotation="90"/>
    </xf>
    <xf numFmtId="165" fontId="7" fillId="7" borderId="81" xfId="0" applyNumberFormat="1" applyFont="1" applyFill="1" applyBorder="1" applyAlignment="1" applyProtection="1">
      <alignment horizontal="center"/>
    </xf>
    <xf numFmtId="0" fontId="2" fillId="7" borderId="47" xfId="0" applyFont="1" applyFill="1" applyBorder="1" applyAlignment="1" applyProtection="1">
      <alignment horizontal="center"/>
    </xf>
    <xf numFmtId="0" fontId="8" fillId="7" borderId="81" xfId="0" applyFont="1" applyFill="1" applyBorder="1" applyProtection="1"/>
    <xf numFmtId="165" fontId="1" fillId="9" borderId="82" xfId="0" applyNumberFormat="1" applyFont="1" applyFill="1" applyBorder="1" applyAlignment="1" applyProtection="1">
      <alignment horizontal="center"/>
    </xf>
    <xf numFmtId="0" fontId="6" fillId="7" borderId="82" xfId="0" applyFont="1" applyFill="1" applyBorder="1" applyAlignment="1" applyProtection="1">
      <alignment horizontal="center" textRotation="90"/>
    </xf>
    <xf numFmtId="0" fontId="8" fillId="7" borderId="25" xfId="0" applyFont="1" applyFill="1" applyBorder="1" applyProtection="1"/>
    <xf numFmtId="165" fontId="21" fillId="7" borderId="6" xfId="0" applyNumberFormat="1" applyFont="1" applyFill="1" applyBorder="1" applyAlignment="1" applyProtection="1">
      <alignment horizontal="center"/>
    </xf>
    <xf numFmtId="165" fontId="22" fillId="9" borderId="6" xfId="0" applyNumberFormat="1" applyFont="1" applyFill="1" applyBorder="1" applyAlignment="1" applyProtection="1">
      <alignment horizontal="center"/>
    </xf>
    <xf numFmtId="165" fontId="21" fillId="9" borderId="6" xfId="0" applyNumberFormat="1" applyFont="1" applyFill="1" applyBorder="1" applyAlignment="1" applyProtection="1">
      <alignment horizontal="center"/>
    </xf>
    <xf numFmtId="0" fontId="8" fillId="7" borderId="26" xfId="0" applyFont="1" applyFill="1" applyBorder="1" applyProtection="1"/>
    <xf numFmtId="1" fontId="1" fillId="7" borderId="25" xfId="0" applyNumberFormat="1" applyFont="1" applyFill="1" applyBorder="1" applyAlignment="1" applyProtection="1">
      <alignment horizontal="center"/>
    </xf>
    <xf numFmtId="2" fontId="12" fillId="7" borderId="12" xfId="0" applyNumberFormat="1" applyFont="1" applyFill="1" applyBorder="1" applyAlignment="1" applyProtection="1">
      <alignment horizontal="center"/>
    </xf>
    <xf numFmtId="2" fontId="3" fillId="7" borderId="6" xfId="0" applyNumberFormat="1" applyFont="1" applyFill="1" applyBorder="1" applyAlignment="1" applyProtection="1">
      <alignment horizontal="center"/>
    </xf>
    <xf numFmtId="0" fontId="7" fillId="7" borderId="12" xfId="0" applyFont="1" applyFill="1" applyBorder="1" applyAlignment="1" applyProtection="1">
      <alignment horizontal="center"/>
    </xf>
    <xf numFmtId="1" fontId="1" fillId="9" borderId="12" xfId="0" applyNumberFormat="1" applyFont="1" applyFill="1" applyBorder="1" applyAlignment="1" applyProtection="1">
      <alignment horizontal="center"/>
    </xf>
    <xf numFmtId="2" fontId="19" fillId="9" borderId="12" xfId="0" applyNumberFormat="1" applyFont="1" applyFill="1" applyBorder="1" applyAlignment="1" applyProtection="1">
      <alignment horizontal="center"/>
    </xf>
    <xf numFmtId="0" fontId="7" fillId="7" borderId="85" xfId="0" applyFont="1" applyFill="1" applyBorder="1" applyAlignment="1" applyProtection="1">
      <alignment horizontal="center"/>
    </xf>
    <xf numFmtId="0" fontId="0" fillId="7" borderId="6" xfId="0" applyFill="1" applyBorder="1" applyProtection="1"/>
    <xf numFmtId="0" fontId="0" fillId="7" borderId="26" xfId="0" applyFill="1" applyBorder="1" applyProtection="1"/>
    <xf numFmtId="0" fontId="0" fillId="7" borderId="85" xfId="0" applyFill="1" applyBorder="1" applyProtection="1"/>
    <xf numFmtId="0" fontId="23" fillId="7" borderId="47" xfId="0" applyFont="1" applyFill="1" applyBorder="1" applyAlignment="1">
      <alignment horizontal="center"/>
    </xf>
    <xf numFmtId="49" fontId="23" fillId="7" borderId="48" xfId="0" applyNumberFormat="1" applyFont="1" applyFill="1" applyBorder="1" applyAlignment="1">
      <alignment horizontal="center"/>
    </xf>
    <xf numFmtId="165" fontId="2" fillId="7" borderId="49" xfId="0" applyNumberFormat="1" applyFont="1" applyFill="1" applyBorder="1" applyAlignment="1" applyProtection="1">
      <alignment horizontal="center"/>
    </xf>
    <xf numFmtId="0" fontId="6" fillId="9" borderId="29" xfId="0" applyFont="1" applyFill="1" applyBorder="1" applyAlignment="1" applyProtection="1">
      <alignment horizontal="center" textRotation="90"/>
    </xf>
    <xf numFmtId="0" fontId="6" fillId="9" borderId="11" xfId="0" applyFont="1" applyFill="1" applyBorder="1" applyAlignment="1" applyProtection="1">
      <alignment horizontal="center" textRotation="90"/>
    </xf>
    <xf numFmtId="0" fontId="8" fillId="7" borderId="17" xfId="0" applyFont="1" applyFill="1" applyBorder="1" applyProtection="1"/>
    <xf numFmtId="0" fontId="20" fillId="0" borderId="36" xfId="0" applyFont="1" applyBorder="1" applyAlignment="1">
      <alignment horizontal="center"/>
    </xf>
    <xf numFmtId="0" fontId="20" fillId="0" borderId="39" xfId="0" applyFont="1" applyBorder="1"/>
    <xf numFmtId="0" fontId="20" fillId="0" borderId="41" xfId="0" applyFont="1" applyBorder="1"/>
    <xf numFmtId="165" fontId="11" fillId="2" borderId="4" xfId="0" applyNumberFormat="1" applyFont="1" applyFill="1" applyBorder="1" applyAlignment="1" applyProtection="1">
      <alignment horizontal="center"/>
    </xf>
    <xf numFmtId="0" fontId="21" fillId="7" borderId="36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/>
    </xf>
    <xf numFmtId="0" fontId="21" fillId="7" borderId="39" xfId="0" applyFont="1" applyFill="1" applyBorder="1"/>
    <xf numFmtId="0" fontId="33" fillId="7" borderId="36" xfId="0" applyFont="1" applyFill="1" applyBorder="1"/>
    <xf numFmtId="49" fontId="21" fillId="7" borderId="45" xfId="0" applyNumberFormat="1" applyFont="1" applyFill="1" applyBorder="1" applyAlignment="1">
      <alignment horizontal="center"/>
    </xf>
    <xf numFmtId="0" fontId="21" fillId="7" borderId="45" xfId="0" applyFont="1" applyFill="1" applyBorder="1" applyAlignment="1">
      <alignment horizontal="center"/>
    </xf>
    <xf numFmtId="49" fontId="21" fillId="7" borderId="46" xfId="0" applyNumberFormat="1" applyFont="1" applyFill="1" applyBorder="1" applyAlignment="1">
      <alignment horizontal="center"/>
    </xf>
    <xf numFmtId="165" fontId="2" fillId="9" borderId="68" xfId="0" applyNumberFormat="1" applyFont="1" applyFill="1" applyBorder="1" applyAlignment="1" applyProtection="1">
      <alignment horizontal="center"/>
    </xf>
    <xf numFmtId="165" fontId="1" fillId="9" borderId="24" xfId="0" applyNumberFormat="1" applyFont="1" applyFill="1" applyBorder="1" applyAlignment="1" applyProtection="1">
      <alignment horizontal="center"/>
    </xf>
    <xf numFmtId="2" fontId="13" fillId="7" borderId="30" xfId="0" applyNumberFormat="1" applyFont="1" applyFill="1" applyBorder="1" applyAlignment="1" applyProtection="1">
      <alignment horizontal="center"/>
    </xf>
    <xf numFmtId="165" fontId="4" fillId="9" borderId="5" xfId="0" applyNumberFormat="1" applyFont="1" applyFill="1" applyBorder="1" applyAlignment="1" applyProtection="1">
      <alignment horizontal="center"/>
    </xf>
    <xf numFmtId="2" fontId="13" fillId="7" borderId="18" xfId="0" applyNumberFormat="1" applyFont="1" applyFill="1" applyBorder="1" applyAlignment="1" applyProtection="1">
      <alignment horizontal="center"/>
    </xf>
    <xf numFmtId="165" fontId="2" fillId="7" borderId="5" xfId="0" applyNumberFormat="1" applyFont="1" applyFill="1" applyBorder="1" applyAlignment="1" applyProtection="1">
      <alignment horizontal="center"/>
    </xf>
    <xf numFmtId="0" fontId="6" fillId="7" borderId="5" xfId="0" applyFont="1" applyFill="1" applyBorder="1" applyAlignment="1" applyProtection="1">
      <alignment horizontal="center" textRotation="90"/>
    </xf>
    <xf numFmtId="0" fontId="6" fillId="9" borderId="18" xfId="0" applyFont="1" applyFill="1" applyBorder="1" applyAlignment="1" applyProtection="1">
      <alignment horizontal="center" textRotation="90"/>
    </xf>
    <xf numFmtId="165" fontId="2" fillId="9" borderId="14" xfId="0" applyNumberFormat="1" applyFont="1" applyFill="1" applyBorder="1" applyAlignment="1" applyProtection="1">
      <alignment horizontal="center"/>
    </xf>
    <xf numFmtId="1" fontId="2" fillId="9" borderId="13" xfId="0" applyNumberFormat="1" applyFont="1" applyFill="1" applyBorder="1" applyAlignment="1" applyProtection="1">
      <alignment horizontal="center"/>
    </xf>
    <xf numFmtId="0" fontId="6" fillId="9" borderId="5" xfId="0" applyFont="1" applyFill="1" applyBorder="1" applyAlignment="1" applyProtection="1">
      <alignment horizontal="center" textRotation="90"/>
    </xf>
    <xf numFmtId="0" fontId="6" fillId="7" borderId="14" xfId="0" applyFont="1" applyFill="1" applyBorder="1" applyAlignment="1" applyProtection="1">
      <alignment horizontal="center" textRotation="90"/>
    </xf>
    <xf numFmtId="165" fontId="4" fillId="9" borderId="14" xfId="0" applyNumberFormat="1" applyFont="1" applyFill="1" applyBorder="1" applyAlignment="1" applyProtection="1">
      <alignment horizontal="center"/>
    </xf>
    <xf numFmtId="0" fontId="6" fillId="7" borderId="13" xfId="0" applyFont="1" applyFill="1" applyBorder="1" applyAlignment="1" applyProtection="1">
      <alignment horizontal="center" textRotation="90"/>
    </xf>
    <xf numFmtId="165" fontId="7" fillId="9" borderId="14" xfId="0" applyNumberFormat="1" applyFont="1" applyFill="1" applyBorder="1" applyAlignment="1" applyProtection="1">
      <alignment horizontal="center"/>
    </xf>
    <xf numFmtId="165" fontId="7" fillId="9" borderId="16" xfId="0" applyNumberFormat="1" applyFont="1" applyFill="1" applyBorder="1" applyProtection="1"/>
    <xf numFmtId="1" fontId="1" fillId="7" borderId="16" xfId="0" applyNumberFormat="1" applyFont="1" applyFill="1" applyBorder="1" applyAlignment="1" applyProtection="1">
      <alignment horizontal="center"/>
    </xf>
    <xf numFmtId="0" fontId="14" fillId="7" borderId="7" xfId="0" applyFont="1" applyFill="1" applyBorder="1" applyAlignment="1" applyProtection="1">
      <alignment horizontal="center"/>
    </xf>
    <xf numFmtId="1" fontId="7" fillId="9" borderId="5" xfId="0" applyNumberFormat="1" applyFont="1" applyFill="1" applyBorder="1" applyAlignment="1" applyProtection="1">
      <alignment horizontal="center"/>
    </xf>
    <xf numFmtId="165" fontId="2" fillId="7" borderId="106" xfId="0" applyNumberFormat="1" applyFont="1" applyFill="1" applyBorder="1" applyAlignment="1" applyProtection="1">
      <alignment horizontal="center"/>
    </xf>
    <xf numFmtId="165" fontId="7" fillId="9" borderId="16" xfId="0" applyNumberFormat="1" applyFont="1" applyFill="1" applyBorder="1" applyAlignment="1" applyProtection="1"/>
    <xf numFmtId="165" fontId="7" fillId="9" borderId="5" xfId="0" applyNumberFormat="1" applyFont="1" applyFill="1" applyBorder="1" applyAlignment="1" applyProtection="1">
      <alignment horizontal="center" vertical="center"/>
    </xf>
    <xf numFmtId="165" fontId="7" fillId="9" borderId="13" xfId="0" applyNumberFormat="1" applyFont="1" applyFill="1" applyBorder="1" applyAlignment="1" applyProtection="1">
      <alignment horizontal="center"/>
    </xf>
    <xf numFmtId="2" fontId="12" fillId="7" borderId="5" xfId="0" applyNumberFormat="1" applyFont="1" applyFill="1" applyBorder="1" applyAlignment="1" applyProtection="1">
      <alignment horizontal="center"/>
    </xf>
    <xf numFmtId="2" fontId="3" fillId="7" borderId="5" xfId="0" applyNumberFormat="1" applyFont="1" applyFill="1" applyBorder="1" applyAlignment="1" applyProtection="1">
      <alignment horizontal="center"/>
    </xf>
    <xf numFmtId="0" fontId="15" fillId="7" borderId="5" xfId="0" applyFont="1" applyFill="1" applyBorder="1" applyAlignment="1" applyProtection="1">
      <alignment horizontal="center"/>
    </xf>
    <xf numFmtId="1" fontId="1" fillId="7" borderId="5" xfId="0" applyNumberFormat="1" applyFont="1" applyFill="1" applyBorder="1" applyAlignment="1" applyProtection="1">
      <alignment horizontal="center"/>
    </xf>
    <xf numFmtId="1" fontId="10" fillId="7" borderId="5" xfId="0" applyNumberFormat="1" applyFont="1" applyFill="1" applyBorder="1" applyAlignment="1" applyProtection="1">
      <alignment horizontal="center"/>
    </xf>
    <xf numFmtId="2" fontId="16" fillId="7" borderId="5" xfId="0" applyNumberFormat="1" applyFont="1" applyFill="1" applyBorder="1" applyAlignment="1" applyProtection="1">
      <alignment horizontal="center"/>
    </xf>
    <xf numFmtId="0" fontId="37" fillId="7" borderId="5" xfId="0" applyFont="1" applyFill="1" applyBorder="1" applyAlignment="1" applyProtection="1">
      <alignment horizontal="center"/>
    </xf>
    <xf numFmtId="0" fontId="15" fillId="7" borderId="18" xfId="0" applyFont="1" applyFill="1" applyBorder="1" applyAlignment="1" applyProtection="1">
      <alignment horizontal="center"/>
    </xf>
    <xf numFmtId="0" fontId="20" fillId="7" borderId="36" xfId="0" applyFont="1" applyFill="1" applyBorder="1"/>
    <xf numFmtId="165" fontId="7" fillId="2" borderId="16" xfId="0" applyNumberFormat="1" applyFont="1" applyFill="1" applyBorder="1" applyAlignment="1" applyProtection="1">
      <alignment horizontal="center"/>
    </xf>
    <xf numFmtId="1" fontId="7" fillId="2" borderId="5" xfId="0" applyNumberFormat="1" applyFont="1" applyFill="1" applyBorder="1" applyAlignment="1" applyProtection="1">
      <alignment horizontal="center" vertical="center"/>
    </xf>
    <xf numFmtId="1" fontId="7" fillId="2" borderId="5" xfId="0" applyNumberFormat="1" applyFont="1" applyFill="1" applyBorder="1" applyAlignment="1" applyProtection="1">
      <alignment horizontal="center"/>
    </xf>
    <xf numFmtId="0" fontId="0" fillId="0" borderId="64" xfId="0" applyBorder="1" applyProtection="1"/>
    <xf numFmtId="0" fontId="24" fillId="0" borderId="119" xfId="0" applyFont="1" applyBorder="1" applyAlignment="1">
      <alignment horizontal="center" textRotation="90"/>
    </xf>
    <xf numFmtId="0" fontId="24" fillId="0" borderId="120" xfId="0" applyFont="1" applyBorder="1" applyAlignment="1">
      <alignment horizontal="center" textRotation="90"/>
    </xf>
    <xf numFmtId="0" fontId="24" fillId="0" borderId="120" xfId="0" applyFont="1" applyBorder="1" applyAlignment="1">
      <alignment textRotation="90"/>
    </xf>
    <xf numFmtId="0" fontId="41" fillId="14" borderId="120" xfId="0" applyFont="1" applyFill="1" applyBorder="1" applyAlignment="1">
      <alignment textRotation="90"/>
    </xf>
    <xf numFmtId="0" fontId="42" fillId="8" borderId="121" xfId="0" applyFont="1" applyFill="1" applyBorder="1" applyAlignment="1">
      <alignment textRotation="90"/>
    </xf>
    <xf numFmtId="0" fontId="43" fillId="7" borderId="121" xfId="0" applyFont="1" applyFill="1" applyBorder="1" applyAlignment="1">
      <alignment textRotation="90"/>
    </xf>
    <xf numFmtId="0" fontId="42" fillId="7" borderId="121" xfId="0" applyFont="1" applyFill="1" applyBorder="1" applyAlignment="1">
      <alignment textRotation="90"/>
    </xf>
    <xf numFmtId="0" fontId="42" fillId="8" borderId="122" xfId="0" applyFont="1" applyFill="1" applyBorder="1" applyAlignment="1">
      <alignment textRotation="90"/>
    </xf>
    <xf numFmtId="165" fontId="24" fillId="0" borderId="124" xfId="0" applyNumberFormat="1" applyFont="1" applyBorder="1" applyAlignment="1">
      <alignment horizontal="center"/>
    </xf>
    <xf numFmtId="165" fontId="42" fillId="14" borderId="124" xfId="0" applyNumberFormat="1" applyFont="1" applyFill="1" applyBorder="1" applyAlignment="1">
      <alignment horizontal="center"/>
    </xf>
    <xf numFmtId="165" fontId="42" fillId="8" borderId="124" xfId="0" applyNumberFormat="1" applyFont="1" applyFill="1" applyBorder="1" applyAlignment="1">
      <alignment horizontal="center"/>
    </xf>
    <xf numFmtId="165" fontId="44" fillId="15" borderId="124" xfId="0" applyNumberFormat="1" applyFont="1" applyFill="1" applyBorder="1" applyAlignment="1">
      <alignment horizontal="center"/>
    </xf>
    <xf numFmtId="165" fontId="42" fillId="15" borderId="124" xfId="0" applyNumberFormat="1" applyFont="1" applyFill="1" applyBorder="1" applyAlignment="1">
      <alignment horizontal="center"/>
    </xf>
    <xf numFmtId="0" fontId="45" fillId="0" borderId="124" xfId="0" applyFont="1" applyBorder="1" applyAlignment="1">
      <alignment horizontal="center" textRotation="90"/>
    </xf>
    <xf numFmtId="0" fontId="45" fillId="8" borderId="125" xfId="0" applyFont="1" applyFill="1" applyBorder="1" applyAlignment="1">
      <alignment horizontal="center" textRotation="90"/>
    </xf>
    <xf numFmtId="0" fontId="2" fillId="7" borderId="84" xfId="0" applyFont="1" applyFill="1" applyBorder="1" applyProtection="1"/>
    <xf numFmtId="0" fontId="6" fillId="9" borderId="105" xfId="0" applyFont="1" applyFill="1" applyBorder="1" applyAlignment="1" applyProtection="1">
      <alignment horizontal="center" textRotation="90"/>
    </xf>
    <xf numFmtId="0" fontId="36" fillId="0" borderId="105" xfId="0" applyFont="1" applyBorder="1" applyAlignment="1" applyProtection="1">
      <alignment horizontal="center"/>
    </xf>
    <xf numFmtId="165" fontId="7" fillId="0" borderId="16" xfId="0" applyNumberFormat="1" applyFont="1" applyBorder="1" applyAlignment="1" applyProtection="1">
      <alignment horizontal="center"/>
    </xf>
    <xf numFmtId="0" fontId="2" fillId="7" borderId="15" xfId="0" applyFont="1" applyFill="1" applyBorder="1" applyProtection="1"/>
    <xf numFmtId="0" fontId="2" fillId="7" borderId="17" xfId="0" applyFont="1" applyFill="1" applyBorder="1" applyProtection="1"/>
    <xf numFmtId="0" fontId="0" fillId="7" borderId="9" xfId="0" applyFill="1" applyBorder="1" applyProtection="1"/>
    <xf numFmtId="0" fontId="6" fillId="7" borderId="87" xfId="0" applyFont="1" applyFill="1" applyBorder="1" applyAlignment="1" applyProtection="1">
      <alignment textRotation="90"/>
    </xf>
    <xf numFmtId="0" fontId="6" fillId="9" borderId="87" xfId="0" applyFont="1" applyFill="1" applyBorder="1" applyAlignment="1" applyProtection="1">
      <alignment textRotation="90"/>
    </xf>
    <xf numFmtId="0" fontId="2" fillId="7" borderId="0" xfId="0" applyFont="1" applyFill="1" applyProtection="1"/>
    <xf numFmtId="165" fontId="7" fillId="2" borderId="5" xfId="0" applyNumberFormat="1" applyFont="1" applyFill="1" applyBorder="1" applyAlignment="1" applyProtection="1">
      <alignment horizontal="center"/>
    </xf>
    <xf numFmtId="0" fontId="7" fillId="0" borderId="56" xfId="0" applyFont="1" applyBorder="1" applyAlignment="1" applyProtection="1">
      <alignment horizontal="center"/>
    </xf>
    <xf numFmtId="0" fontId="7" fillId="0" borderId="57" xfId="0" applyFont="1" applyBorder="1" applyProtection="1"/>
    <xf numFmtId="0" fontId="7" fillId="0" borderId="58" xfId="0" applyFont="1" applyBorder="1" applyProtection="1"/>
    <xf numFmtId="0" fontId="45" fillId="0" borderId="4" xfId="0" applyFont="1" applyBorder="1" applyAlignment="1">
      <alignment horizontal="center" textRotation="90"/>
    </xf>
    <xf numFmtId="0" fontId="21" fillId="0" borderId="126" xfId="0" applyFont="1" applyFill="1" applyBorder="1" applyAlignment="1">
      <alignment horizontal="center" vertical="center"/>
    </xf>
    <xf numFmtId="165" fontId="34" fillId="0" borderId="50" xfId="0" applyNumberFormat="1" applyFont="1" applyBorder="1" applyAlignment="1"/>
    <xf numFmtId="1" fontId="7" fillId="0" borderId="5" xfId="0" applyNumberFormat="1" applyFont="1" applyBorder="1" applyAlignment="1" applyProtection="1">
      <alignment horizontal="center" vertical="center"/>
    </xf>
    <xf numFmtId="1" fontId="7" fillId="7" borderId="9" xfId="0" applyNumberFormat="1" applyFont="1" applyFill="1" applyBorder="1" applyAlignment="1" applyProtection="1">
      <alignment horizontal="center"/>
    </xf>
    <xf numFmtId="0" fontId="45" fillId="0" borderId="9" xfId="0" applyFont="1" applyBorder="1" applyAlignment="1">
      <alignment horizontal="center" textRotation="90"/>
    </xf>
    <xf numFmtId="1" fontId="20" fillId="2" borderId="5" xfId="0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Border="1" applyProtection="1"/>
    <xf numFmtId="165" fontId="7" fillId="0" borderId="22" xfId="0" applyNumberFormat="1" applyFont="1" applyBorder="1" applyAlignment="1" applyProtection="1"/>
    <xf numFmtId="165" fontId="7" fillId="0" borderId="23" xfId="0" applyNumberFormat="1" applyFont="1" applyBorder="1" applyAlignment="1" applyProtection="1"/>
    <xf numFmtId="165" fontId="7" fillId="7" borderId="9" xfId="0" applyNumberFormat="1" applyFont="1" applyFill="1" applyBorder="1" applyAlignment="1" applyProtection="1">
      <alignment horizontal="center"/>
    </xf>
    <xf numFmtId="1" fontId="7" fillId="0" borderId="23" xfId="0" applyNumberFormat="1" applyFont="1" applyBorder="1" applyAlignment="1" applyProtection="1">
      <alignment horizontal="center"/>
    </xf>
    <xf numFmtId="165" fontId="7" fillId="7" borderId="0" xfId="0" applyNumberFormat="1" applyFont="1" applyFill="1" applyAlignment="1" applyProtection="1">
      <alignment horizontal="center"/>
    </xf>
    <xf numFmtId="165" fontId="7" fillId="7" borderId="22" xfId="0" applyNumberFormat="1" applyFont="1" applyFill="1" applyBorder="1" applyAlignment="1" applyProtection="1">
      <alignment horizontal="center"/>
    </xf>
    <xf numFmtId="165" fontId="7" fillId="7" borderId="23" xfId="0" applyNumberFormat="1" applyFont="1" applyFill="1" applyBorder="1" applyAlignment="1" applyProtection="1">
      <alignment horizontal="center"/>
    </xf>
    <xf numFmtId="165" fontId="7" fillId="0" borderId="5" xfId="0" applyNumberFormat="1" applyFont="1" applyBorder="1" applyAlignment="1" applyProtection="1">
      <alignment horizontal="center"/>
    </xf>
    <xf numFmtId="1" fontId="7" fillId="7" borderId="23" xfId="0" applyNumberFormat="1" applyFont="1" applyFill="1" applyBorder="1" applyAlignment="1" applyProtection="1">
      <alignment horizontal="center"/>
    </xf>
    <xf numFmtId="1" fontId="7" fillId="7" borderId="0" xfId="0" applyNumberFormat="1" applyFont="1" applyFill="1" applyAlignment="1" applyProtection="1">
      <alignment horizontal="center"/>
    </xf>
    <xf numFmtId="165" fontId="14" fillId="0" borderId="9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</xf>
    <xf numFmtId="1" fontId="14" fillId="0" borderId="4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14" fillId="0" borderId="6" xfId="0" applyNumberFormat="1" applyFont="1" applyBorder="1" applyAlignment="1" applyProtection="1">
      <alignment horizontal="center"/>
    </xf>
    <xf numFmtId="165" fontId="2" fillId="8" borderId="64" xfId="0" applyNumberFormat="1" applyFont="1" applyFill="1" applyBorder="1" applyAlignment="1" applyProtection="1">
      <alignment horizontal="center"/>
    </xf>
    <xf numFmtId="165" fontId="7" fillId="8" borderId="64" xfId="0" applyNumberFormat="1" applyFont="1" applyFill="1" applyBorder="1" applyAlignment="1" applyProtection="1">
      <alignment horizontal="center"/>
    </xf>
    <xf numFmtId="165" fontId="21" fillId="0" borderId="79" xfId="0" applyNumberFormat="1" applyFont="1" applyBorder="1" applyAlignment="1" applyProtection="1">
      <alignment horizontal="center"/>
    </xf>
    <xf numFmtId="0" fontId="34" fillId="0" borderId="119" xfId="0" applyFont="1" applyBorder="1" applyAlignment="1">
      <alignment horizontal="center" textRotation="90"/>
    </xf>
    <xf numFmtId="0" fontId="34" fillId="0" borderId="120" xfId="0" applyFont="1" applyBorder="1" applyAlignment="1">
      <alignment horizontal="center" textRotation="90"/>
    </xf>
    <xf numFmtId="0" fontId="34" fillId="0" borderId="120" xfId="0" applyFont="1" applyBorder="1" applyAlignment="1">
      <alignment textRotation="90"/>
    </xf>
    <xf numFmtId="0" fontId="16" fillId="14" borderId="120" xfId="0" applyFont="1" applyFill="1" applyBorder="1" applyAlignment="1">
      <alignment textRotation="90"/>
    </xf>
    <xf numFmtId="0" fontId="47" fillId="8" borderId="121" xfId="0" applyFont="1" applyFill="1" applyBorder="1" applyAlignment="1">
      <alignment textRotation="90"/>
    </xf>
    <xf numFmtId="0" fontId="17" fillId="7" borderId="121" xfId="0" applyFont="1" applyFill="1" applyBorder="1" applyAlignment="1">
      <alignment textRotation="90"/>
    </xf>
    <xf numFmtId="0" fontId="47" fillId="7" borderId="121" xfId="0" applyFont="1" applyFill="1" applyBorder="1" applyAlignment="1">
      <alignment textRotation="90"/>
    </xf>
    <xf numFmtId="0" fontId="48" fillId="0" borderId="127" xfId="0" applyFont="1" applyBorder="1" applyAlignment="1">
      <alignment textRotation="90"/>
    </xf>
    <xf numFmtId="0" fontId="48" fillId="8" borderId="127" xfId="0" applyFont="1" applyFill="1" applyBorder="1" applyAlignment="1">
      <alignment textRotation="90"/>
    </xf>
    <xf numFmtId="165" fontId="24" fillId="0" borderId="129" xfId="0" applyNumberFormat="1" applyFont="1" applyBorder="1" applyAlignment="1">
      <alignment horizontal="center"/>
    </xf>
    <xf numFmtId="165" fontId="42" fillId="14" borderId="129" xfId="0" applyNumberFormat="1" applyFont="1" applyFill="1" applyBorder="1" applyAlignment="1">
      <alignment horizontal="center"/>
    </xf>
    <xf numFmtId="165" fontId="42" fillId="8" borderId="129" xfId="0" applyNumberFormat="1" applyFont="1" applyFill="1" applyBorder="1" applyAlignment="1">
      <alignment horizontal="center"/>
    </xf>
    <xf numFmtId="165" fontId="44" fillId="15" borderId="129" xfId="0" applyNumberFormat="1" applyFont="1" applyFill="1" applyBorder="1" applyAlignment="1">
      <alignment horizontal="center"/>
    </xf>
    <xf numFmtId="165" fontId="42" fillId="15" borderId="129" xfId="0" applyNumberFormat="1" applyFont="1" applyFill="1" applyBorder="1" applyAlignment="1">
      <alignment horizontal="center"/>
    </xf>
    <xf numFmtId="0" fontId="45" fillId="0" borderId="129" xfId="0" applyFont="1" applyBorder="1" applyAlignment="1">
      <alignment horizontal="center" textRotation="90"/>
    </xf>
    <xf numFmtId="0" fontId="45" fillId="8" borderId="130" xfId="0" applyFont="1" applyFill="1" applyBorder="1" applyAlignment="1">
      <alignment horizontal="center" textRotation="90"/>
    </xf>
    <xf numFmtId="1" fontId="7" fillId="2" borderId="13" xfId="0" applyNumberFormat="1" applyFont="1" applyFill="1" applyBorder="1" applyAlignment="1" applyProtection="1">
      <alignment horizontal="center"/>
    </xf>
    <xf numFmtId="2" fontId="12" fillId="0" borderId="4" xfId="0" applyNumberFormat="1" applyFont="1" applyBorder="1" applyAlignment="1" applyProtection="1">
      <alignment horizontal="center"/>
    </xf>
    <xf numFmtId="1" fontId="1" fillId="0" borderId="4" xfId="0" applyNumberFormat="1" applyFont="1" applyBorder="1" applyAlignment="1" applyProtection="1">
      <alignment horizontal="center"/>
    </xf>
    <xf numFmtId="1" fontId="10" fillId="0" borderId="4" xfId="0" applyNumberFormat="1" applyFont="1" applyBorder="1" applyAlignment="1" applyProtection="1">
      <alignment horizontal="center"/>
    </xf>
    <xf numFmtId="2" fontId="22" fillId="4" borderId="4" xfId="0" applyNumberFormat="1" applyFont="1" applyFill="1" applyBorder="1" applyAlignment="1" applyProtection="1">
      <alignment horizontal="center"/>
    </xf>
    <xf numFmtId="2" fontId="16" fillId="0" borderId="4" xfId="0" applyNumberFormat="1" applyFont="1" applyBorder="1" applyAlignment="1" applyProtection="1">
      <alignment horizontal="center"/>
    </xf>
    <xf numFmtId="0" fontId="37" fillId="0" borderId="4" xfId="0" applyFont="1" applyBorder="1" applyAlignment="1" applyProtection="1">
      <alignment horizontal="center"/>
    </xf>
    <xf numFmtId="165" fontId="7" fillId="2" borderId="8" xfId="0" applyNumberFormat="1" applyFont="1" applyFill="1" applyBorder="1" applyAlignment="1" applyProtection="1">
      <alignment horizontal="center"/>
    </xf>
    <xf numFmtId="165" fontId="7" fillId="8" borderId="8" xfId="0" applyNumberFormat="1" applyFont="1" applyFill="1" applyBorder="1" applyAlignment="1" applyProtection="1">
      <alignment horizontal="center"/>
    </xf>
    <xf numFmtId="165" fontId="2" fillId="0" borderId="16" xfId="0" applyNumberFormat="1" applyFont="1" applyBorder="1" applyAlignment="1" applyProtection="1"/>
    <xf numFmtId="165" fontId="2" fillId="0" borderId="17" xfId="0" applyNumberFormat="1" applyFont="1" applyBorder="1" applyAlignment="1" applyProtection="1"/>
    <xf numFmtId="165" fontId="2" fillId="8" borderId="17" xfId="0" applyNumberFormat="1" applyFont="1" applyFill="1" applyBorder="1" applyAlignment="1" applyProtection="1"/>
    <xf numFmtId="165" fontId="24" fillId="0" borderId="128" xfId="0" applyNumberFormat="1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</xf>
    <xf numFmtId="165" fontId="2" fillId="8" borderId="0" xfId="0" applyNumberFormat="1" applyFont="1" applyFill="1" applyAlignment="1" applyProtection="1">
      <alignment horizontal="center"/>
    </xf>
    <xf numFmtId="165" fontId="2" fillId="0" borderId="132" xfId="0" applyNumberFormat="1" applyFont="1" applyBorder="1" applyAlignment="1" applyProtection="1">
      <alignment horizontal="center"/>
    </xf>
    <xf numFmtId="165" fontId="1" fillId="3" borderId="132" xfId="0" applyNumberFormat="1" applyFont="1" applyFill="1" applyBorder="1" applyAlignment="1" applyProtection="1">
      <alignment horizontal="center"/>
    </xf>
    <xf numFmtId="165" fontId="1" fillId="4" borderId="132" xfId="0" applyNumberFormat="1" applyFont="1" applyFill="1" applyBorder="1" applyAlignment="1" applyProtection="1">
      <alignment horizontal="center"/>
    </xf>
    <xf numFmtId="165" fontId="4" fillId="2" borderId="132" xfId="0" applyNumberFormat="1" applyFont="1" applyFill="1" applyBorder="1" applyAlignment="1" applyProtection="1">
      <alignment horizontal="center"/>
    </xf>
    <xf numFmtId="165" fontId="1" fillId="2" borderId="132" xfId="0" applyNumberFormat="1" applyFont="1" applyFill="1" applyBorder="1" applyAlignment="1" applyProtection="1">
      <alignment horizontal="center"/>
    </xf>
    <xf numFmtId="0" fontId="6" fillId="0" borderId="132" xfId="0" applyFont="1" applyBorder="1" applyAlignment="1" applyProtection="1">
      <alignment horizontal="center" textRotation="90"/>
    </xf>
    <xf numFmtId="165" fontId="7" fillId="8" borderId="133" xfId="0" applyNumberFormat="1" applyFont="1" applyFill="1" applyBorder="1" applyAlignment="1" applyProtection="1">
      <alignment horizontal="center"/>
    </xf>
    <xf numFmtId="0" fontId="7" fillId="0" borderId="134" xfId="0" applyFont="1" applyBorder="1" applyAlignment="1" applyProtection="1">
      <alignment horizontal="center"/>
    </xf>
    <xf numFmtId="0" fontId="7" fillId="0" borderId="135" xfId="0" applyFont="1" applyBorder="1" applyAlignment="1" applyProtection="1">
      <alignment horizontal="center"/>
    </xf>
    <xf numFmtId="165" fontId="7" fillId="4" borderId="16" xfId="0" applyNumberFormat="1" applyFont="1" applyFill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65" fontId="2" fillId="9" borderId="70" xfId="0" applyNumberFormat="1" applyFont="1" applyFill="1" applyBorder="1" applyAlignment="1" applyProtection="1">
      <alignment horizontal="center"/>
    </xf>
    <xf numFmtId="1" fontId="24" fillId="0" borderId="129" xfId="0" applyNumberFormat="1" applyFont="1" applyBorder="1" applyAlignment="1">
      <alignment horizontal="center"/>
    </xf>
    <xf numFmtId="0" fontId="6" fillId="8" borderId="87" xfId="0" applyFont="1" applyFill="1" applyBorder="1" applyAlignment="1" applyProtection="1">
      <alignment textRotation="90"/>
    </xf>
    <xf numFmtId="165" fontId="24" fillId="7" borderId="123" xfId="0" applyNumberFormat="1" applyFont="1" applyFill="1" applyBorder="1" applyAlignment="1">
      <alignment horizontal="center"/>
    </xf>
    <xf numFmtId="1" fontId="24" fillId="7" borderId="124" xfId="0" applyNumberFormat="1" applyFont="1" applyFill="1" applyBorder="1" applyAlignment="1">
      <alignment horizontal="center" vertical="center"/>
    </xf>
    <xf numFmtId="1" fontId="24" fillId="7" borderId="124" xfId="0" applyNumberFormat="1" applyFont="1" applyFill="1" applyBorder="1" applyAlignment="1">
      <alignment horizontal="center"/>
    </xf>
    <xf numFmtId="165" fontId="24" fillId="0" borderId="4" xfId="0" applyNumberFormat="1" applyFont="1" applyBorder="1" applyAlignment="1">
      <alignment horizontal="center"/>
    </xf>
    <xf numFmtId="165" fontId="42" fillId="14" borderId="4" xfId="0" applyNumberFormat="1" applyFont="1" applyFill="1" applyBorder="1" applyAlignment="1">
      <alignment horizontal="center"/>
    </xf>
    <xf numFmtId="165" fontId="42" fillId="8" borderId="4" xfId="0" applyNumberFormat="1" applyFont="1" applyFill="1" applyBorder="1" applyAlignment="1">
      <alignment horizontal="center"/>
    </xf>
    <xf numFmtId="165" fontId="44" fillId="15" borderId="4" xfId="0" applyNumberFormat="1" applyFont="1" applyFill="1" applyBorder="1" applyAlignment="1">
      <alignment horizontal="center"/>
    </xf>
    <xf numFmtId="165" fontId="42" fillId="15" borderId="4" xfId="0" applyNumberFormat="1" applyFont="1" applyFill="1" applyBorder="1" applyAlignment="1">
      <alignment horizontal="center"/>
    </xf>
    <xf numFmtId="0" fontId="45" fillId="8" borderId="15" xfId="0" applyFont="1" applyFill="1" applyBorder="1" applyAlignment="1">
      <alignment horizontal="center" textRotation="90"/>
    </xf>
    <xf numFmtId="0" fontId="47" fillId="0" borderId="121" xfId="0" applyFont="1" applyBorder="1" applyAlignment="1">
      <alignment horizontal="center" textRotation="90"/>
    </xf>
    <xf numFmtId="0" fontId="16" fillId="0" borderId="120" xfId="0" applyFont="1" applyBorder="1" applyAlignment="1">
      <alignment horizontal="center" textRotation="90"/>
    </xf>
    <xf numFmtId="0" fontId="17" fillId="7" borderId="120" xfId="0" applyFont="1" applyFill="1" applyBorder="1" applyAlignment="1">
      <alignment horizontal="center" textRotation="90"/>
    </xf>
    <xf numFmtId="0" fontId="47" fillId="0" borderId="120" xfId="0" applyFont="1" applyBorder="1" applyAlignment="1">
      <alignment horizontal="center" vertical="center" wrapText="1"/>
    </xf>
    <xf numFmtId="0" fontId="47" fillId="16" borderId="120" xfId="0" applyFont="1" applyFill="1" applyBorder="1" applyAlignment="1">
      <alignment horizontal="center" textRotation="90"/>
    </xf>
    <xf numFmtId="0" fontId="49" fillId="8" borderId="120" xfId="0" applyFont="1" applyFill="1" applyBorder="1" applyAlignment="1">
      <alignment horizontal="center" textRotation="90"/>
    </xf>
    <xf numFmtId="0" fontId="18" fillId="7" borderId="120" xfId="0" applyFont="1" applyFill="1" applyBorder="1" applyAlignment="1">
      <alignment horizontal="center" textRotation="90"/>
    </xf>
    <xf numFmtId="0" fontId="47" fillId="17" borderId="120" xfId="0" applyFont="1" applyFill="1" applyBorder="1" applyAlignment="1">
      <alignment horizontal="center" textRotation="90"/>
    </xf>
    <xf numFmtId="0" fontId="47" fillId="8" borderId="120" xfId="0" applyFont="1" applyFill="1" applyBorder="1" applyAlignment="1">
      <alignment horizontal="center" textRotation="90"/>
    </xf>
    <xf numFmtId="0" fontId="47" fillId="7" borderId="120" xfId="0" applyFont="1" applyFill="1" applyBorder="1" applyAlignment="1">
      <alignment horizontal="center" textRotation="90"/>
    </xf>
    <xf numFmtId="0" fontId="17" fillId="0" borderId="136" xfId="0" applyFont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1" fontId="50" fillId="0" borderId="5" xfId="0" applyNumberFormat="1" applyFont="1" applyBorder="1" applyAlignment="1">
      <alignment horizontal="center"/>
    </xf>
    <xf numFmtId="1" fontId="50" fillId="16" borderId="5" xfId="0" applyNumberFormat="1" applyFont="1" applyFill="1" applyBorder="1" applyAlignment="1">
      <alignment horizontal="center"/>
    </xf>
    <xf numFmtId="2" fontId="22" fillId="8" borderId="5" xfId="0" applyNumberFormat="1" applyFont="1" applyFill="1" applyBorder="1" applyAlignment="1">
      <alignment horizontal="center"/>
    </xf>
    <xf numFmtId="2" fontId="19" fillId="7" borderId="5" xfId="0" applyNumberFormat="1" applyFont="1" applyFill="1" applyBorder="1" applyAlignment="1">
      <alignment horizontal="center"/>
    </xf>
    <xf numFmtId="1" fontId="50" fillId="17" borderId="5" xfId="0" applyNumberFormat="1" applyFont="1" applyFill="1" applyBorder="1" applyAlignment="1">
      <alignment horizontal="center"/>
    </xf>
    <xf numFmtId="2" fontId="50" fillId="8" borderId="5" xfId="0" applyNumberFormat="1" applyFont="1" applyFill="1" applyBorder="1" applyAlignment="1">
      <alignment horizontal="center"/>
    </xf>
    <xf numFmtId="2" fontId="50" fillId="7" borderId="5" xfId="0" applyNumberFormat="1" applyFont="1" applyFill="1" applyBorder="1" applyAlignment="1">
      <alignment horizontal="center"/>
    </xf>
    <xf numFmtId="0" fontId="0" fillId="0" borderId="18" xfId="0" applyBorder="1"/>
    <xf numFmtId="1" fontId="50" fillId="0" borderId="17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" fontId="50" fillId="0" borderId="4" xfId="0" applyNumberFormat="1" applyFont="1" applyBorder="1" applyAlignment="1">
      <alignment horizontal="center"/>
    </xf>
    <xf numFmtId="1" fontId="50" fillId="16" borderId="4" xfId="0" applyNumberFormat="1" applyFont="1" applyFill="1" applyBorder="1" applyAlignment="1">
      <alignment horizontal="center"/>
    </xf>
    <xf numFmtId="2" fontId="22" fillId="8" borderId="4" xfId="0" applyNumberFormat="1" applyFont="1" applyFill="1" applyBorder="1" applyAlignment="1">
      <alignment horizontal="center"/>
    </xf>
    <xf numFmtId="2" fontId="19" fillId="7" borderId="4" xfId="0" applyNumberFormat="1" applyFont="1" applyFill="1" applyBorder="1" applyAlignment="1">
      <alignment horizontal="center"/>
    </xf>
    <xf numFmtId="1" fontId="50" fillId="17" borderId="4" xfId="0" applyNumberFormat="1" applyFont="1" applyFill="1" applyBorder="1" applyAlignment="1">
      <alignment horizontal="center"/>
    </xf>
    <xf numFmtId="2" fontId="50" fillId="8" borderId="4" xfId="0" applyNumberFormat="1" applyFont="1" applyFill="1" applyBorder="1" applyAlignment="1">
      <alignment horizontal="center"/>
    </xf>
    <xf numFmtId="2" fontId="50" fillId="7" borderId="4" xfId="0" applyNumberFormat="1" applyFont="1" applyFill="1" applyBorder="1" applyAlignment="1">
      <alignment horizontal="center"/>
    </xf>
    <xf numFmtId="166" fontId="7" fillId="0" borderId="137" xfId="2" applyNumberFormat="1" applyFont="1" applyBorder="1" applyAlignment="1" applyProtection="1">
      <alignment horizontal="center"/>
    </xf>
    <xf numFmtId="1" fontId="1" fillId="0" borderId="23" xfId="0" applyNumberFormat="1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6" fillId="7" borderId="23" xfId="0" applyFont="1" applyFill="1" applyBorder="1" applyAlignment="1" applyProtection="1">
      <alignment horizontal="center" textRotation="90"/>
    </xf>
    <xf numFmtId="0" fontId="6" fillId="4" borderId="24" xfId="0" applyFont="1" applyFill="1" applyBorder="1" applyAlignment="1" applyProtection="1">
      <alignment horizontal="center" textRotation="90"/>
    </xf>
    <xf numFmtId="1" fontId="2" fillId="0" borderId="23" xfId="0" applyNumberFormat="1" applyFont="1" applyBorder="1" applyAlignment="1" applyProtection="1">
      <alignment horizontal="center"/>
    </xf>
    <xf numFmtId="165" fontId="24" fillId="0" borderId="23" xfId="0" applyNumberFormat="1" applyFont="1" applyBorder="1" applyAlignment="1">
      <alignment horizontal="center"/>
    </xf>
    <xf numFmtId="165" fontId="42" fillId="14" borderId="23" xfId="0" applyNumberFormat="1" applyFont="1" applyFill="1" applyBorder="1" applyAlignment="1">
      <alignment horizontal="center"/>
    </xf>
    <xf numFmtId="165" fontId="42" fillId="8" borderId="23" xfId="0" applyNumberFormat="1" applyFont="1" applyFill="1" applyBorder="1" applyAlignment="1">
      <alignment horizontal="center"/>
    </xf>
    <xf numFmtId="165" fontId="44" fillId="15" borderId="23" xfId="0" applyNumberFormat="1" applyFont="1" applyFill="1" applyBorder="1" applyAlignment="1">
      <alignment horizontal="center"/>
    </xf>
    <xf numFmtId="165" fontId="42" fillId="15" borderId="23" xfId="0" applyNumberFormat="1" applyFont="1" applyFill="1" applyBorder="1" applyAlignment="1">
      <alignment horizontal="center"/>
    </xf>
    <xf numFmtId="0" fontId="45" fillId="0" borderId="23" xfId="0" applyFont="1" applyBorder="1" applyAlignment="1">
      <alignment horizontal="center" textRotation="90"/>
    </xf>
    <xf numFmtId="0" fontId="45" fillId="8" borderId="29" xfId="0" applyFont="1" applyFill="1" applyBorder="1" applyAlignment="1">
      <alignment horizontal="center" textRotation="90"/>
    </xf>
    <xf numFmtId="165" fontId="7" fillId="8" borderId="22" xfId="0" applyNumberFormat="1" applyFont="1" applyFill="1" applyBorder="1" applyAlignment="1" applyProtection="1">
      <alignment horizontal="center"/>
    </xf>
    <xf numFmtId="1" fontId="14" fillId="0" borderId="23" xfId="0" applyNumberFormat="1" applyFont="1" applyBorder="1" applyAlignment="1" applyProtection="1">
      <alignment horizontal="center"/>
    </xf>
    <xf numFmtId="0" fontId="0" fillId="0" borderId="22" xfId="0" applyBorder="1" applyProtection="1"/>
    <xf numFmtId="0" fontId="0" fillId="0" borderId="23" xfId="0" applyBorder="1" applyProtection="1"/>
    <xf numFmtId="0" fontId="0" fillId="0" borderId="29" xfId="0" applyBorder="1" applyProtection="1"/>
    <xf numFmtId="1" fontId="50" fillId="0" borderId="22" xfId="0" applyNumberFormat="1" applyFont="1" applyBorder="1" applyAlignment="1">
      <alignment horizontal="center"/>
    </xf>
    <xf numFmtId="0" fontId="25" fillId="7" borderId="37" xfId="0" applyFont="1" applyFill="1" applyBorder="1" applyAlignment="1">
      <alignment horizontal="center"/>
    </xf>
    <xf numFmtId="0" fontId="34" fillId="7" borderId="37" xfId="0" applyFont="1" applyFill="1" applyBorder="1" applyAlignment="1">
      <alignment horizontal="center"/>
    </xf>
    <xf numFmtId="0" fontId="24" fillId="7" borderId="40" xfId="0" applyFont="1" applyFill="1" applyBorder="1"/>
    <xf numFmtId="0" fontId="21" fillId="7" borderId="38" xfId="0" applyFont="1" applyFill="1" applyBorder="1"/>
    <xf numFmtId="0" fontId="24" fillId="0" borderId="37" xfId="1" applyFont="1" applyBorder="1" applyAlignment="1">
      <alignment horizontal="center"/>
    </xf>
    <xf numFmtId="165" fontId="2" fillId="0" borderId="139" xfId="0" applyNumberFormat="1" applyFont="1" applyBorder="1" applyAlignment="1" applyProtection="1">
      <alignment horizontal="center"/>
    </xf>
    <xf numFmtId="165" fontId="1" fillId="9" borderId="97" xfId="0" applyNumberFormat="1" applyFont="1" applyFill="1" applyBorder="1" applyAlignment="1" applyProtection="1">
      <alignment horizontal="center"/>
    </xf>
    <xf numFmtId="165" fontId="4" fillId="2" borderId="140" xfId="0" applyNumberFormat="1" applyFont="1" applyFill="1" applyBorder="1" applyAlignment="1" applyProtection="1">
      <alignment horizontal="center"/>
    </xf>
    <xf numFmtId="2" fontId="13" fillId="0" borderId="63" xfId="0" applyNumberFormat="1" applyFont="1" applyBorder="1" applyAlignment="1" applyProtection="1">
      <alignment horizontal="center"/>
    </xf>
    <xf numFmtId="165" fontId="4" fillId="2" borderId="109" xfId="0" applyNumberFormat="1" applyFont="1" applyFill="1" applyBorder="1" applyAlignment="1" applyProtection="1">
      <alignment horizontal="center"/>
    </xf>
    <xf numFmtId="165" fontId="1" fillId="2" borderId="109" xfId="0" applyNumberFormat="1" applyFont="1" applyFill="1" applyBorder="1" applyAlignment="1" applyProtection="1">
      <alignment horizontal="center"/>
    </xf>
    <xf numFmtId="2" fontId="13" fillId="0" borderId="109" xfId="0" applyNumberFormat="1" applyFont="1" applyBorder="1" applyAlignment="1" applyProtection="1">
      <alignment horizontal="center"/>
    </xf>
    <xf numFmtId="165" fontId="7" fillId="0" borderId="54" xfId="0" applyNumberFormat="1" applyFont="1" applyBorder="1" applyProtection="1"/>
    <xf numFmtId="0" fontId="7" fillId="13" borderId="37" xfId="0" applyFont="1" applyFill="1" applyBorder="1" applyAlignment="1" applyProtection="1">
      <alignment horizontal="center"/>
    </xf>
    <xf numFmtId="0" fontId="6" fillId="4" borderId="142" xfId="0" applyFont="1" applyFill="1" applyBorder="1" applyAlignment="1" applyProtection="1">
      <alignment horizontal="center" textRotation="90"/>
    </xf>
    <xf numFmtId="165" fontId="2" fillId="0" borderId="109" xfId="0" applyNumberFormat="1" applyFont="1" applyBorder="1" applyAlignment="1" applyProtection="1">
      <alignment horizontal="center"/>
    </xf>
    <xf numFmtId="0" fontId="2" fillId="0" borderId="109" xfId="0" applyFont="1" applyBorder="1" applyAlignment="1" applyProtection="1">
      <alignment horizontal="center"/>
    </xf>
    <xf numFmtId="0" fontId="6" fillId="2" borderId="97" xfId="0" applyFont="1" applyFill="1" applyBorder="1" applyAlignment="1" applyProtection="1">
      <alignment horizontal="center" textRotation="90"/>
    </xf>
    <xf numFmtId="0" fontId="6" fillId="4" borderId="143" xfId="0" applyFont="1" applyFill="1" applyBorder="1" applyAlignment="1" applyProtection="1">
      <alignment horizontal="center" textRotation="90"/>
    </xf>
    <xf numFmtId="165" fontId="2" fillId="7" borderId="109" xfId="0" applyNumberFormat="1" applyFont="1" applyFill="1" applyBorder="1" applyAlignment="1" applyProtection="1">
      <alignment horizontal="center"/>
    </xf>
    <xf numFmtId="0" fontId="8" fillId="13" borderId="109" xfId="0" applyFont="1" applyFill="1" applyBorder="1" applyProtection="1"/>
    <xf numFmtId="0" fontId="6" fillId="4" borderId="144" xfId="0" applyFont="1" applyFill="1" applyBorder="1" applyAlignment="1" applyProtection="1">
      <alignment horizontal="center" textRotation="90"/>
    </xf>
    <xf numFmtId="0" fontId="2" fillId="0" borderId="37" xfId="0" applyFont="1" applyBorder="1" applyAlignment="1" applyProtection="1">
      <alignment horizontal="center"/>
    </xf>
    <xf numFmtId="0" fontId="8" fillId="0" borderId="37" xfId="0" applyFont="1" applyBorder="1" applyProtection="1"/>
    <xf numFmtId="165" fontId="2" fillId="0" borderId="40" xfId="0" applyNumberFormat="1" applyFont="1" applyBorder="1" applyAlignment="1" applyProtection="1">
      <alignment horizontal="center"/>
    </xf>
    <xf numFmtId="165" fontId="1" fillId="4" borderId="38" xfId="0" applyNumberFormat="1" applyFont="1" applyFill="1" applyBorder="1" applyAlignment="1" applyProtection="1">
      <alignment horizontal="center"/>
    </xf>
    <xf numFmtId="165" fontId="7" fillId="7" borderId="109" xfId="0" applyNumberFormat="1" applyFont="1" applyFill="1" applyBorder="1" applyAlignment="1" applyProtection="1">
      <alignment horizontal="center"/>
    </xf>
    <xf numFmtId="0" fontId="6" fillId="4" borderId="145" xfId="0" applyFont="1" applyFill="1" applyBorder="1" applyAlignment="1" applyProtection="1">
      <alignment horizontal="center" textRotation="90"/>
    </xf>
    <xf numFmtId="0" fontId="8" fillId="0" borderId="109" xfId="0" applyFont="1" applyBorder="1" applyProtection="1"/>
    <xf numFmtId="165" fontId="21" fillId="0" borderId="97" xfId="0" applyNumberFormat="1" applyFont="1" applyBorder="1" applyAlignment="1" applyProtection="1">
      <alignment horizontal="center"/>
    </xf>
    <xf numFmtId="165" fontId="22" fillId="3" borderId="97" xfId="0" applyNumberFormat="1" applyFont="1" applyFill="1" applyBorder="1" applyAlignment="1" applyProtection="1">
      <alignment horizontal="center"/>
    </xf>
    <xf numFmtId="165" fontId="21" fillId="2" borderId="97" xfId="0" applyNumberFormat="1" applyFont="1" applyFill="1" applyBorder="1" applyAlignment="1" applyProtection="1">
      <alignment horizontal="center"/>
    </xf>
    <xf numFmtId="1" fontId="1" fillId="0" borderId="146" xfId="0" applyNumberFormat="1" applyFont="1" applyBorder="1" applyAlignment="1" applyProtection="1">
      <alignment horizontal="center"/>
    </xf>
    <xf numFmtId="2" fontId="12" fillId="0" borderId="140" xfId="0" applyNumberFormat="1" applyFont="1" applyBorder="1" applyAlignment="1" applyProtection="1">
      <alignment horizontal="center"/>
    </xf>
    <xf numFmtId="2" fontId="3" fillId="0" borderId="97" xfId="0" applyNumberFormat="1" applyFont="1" applyBorder="1" applyAlignment="1" applyProtection="1">
      <alignment horizontal="center"/>
    </xf>
    <xf numFmtId="0" fontId="7" fillId="0" borderId="109" xfId="0" applyFont="1" applyBorder="1" applyAlignment="1" applyProtection="1">
      <alignment horizontal="center"/>
    </xf>
    <xf numFmtId="1" fontId="1" fillId="6" borderId="147" xfId="0" applyNumberFormat="1" applyFont="1" applyFill="1" applyBorder="1" applyAlignment="1" applyProtection="1">
      <alignment horizontal="center"/>
    </xf>
    <xf numFmtId="2" fontId="19" fillId="2" borderId="109" xfId="0" applyNumberFormat="1" applyFont="1" applyFill="1" applyBorder="1" applyAlignment="1" applyProtection="1">
      <alignment horizontal="center"/>
    </xf>
    <xf numFmtId="165" fontId="7" fillId="0" borderId="146" xfId="0" applyNumberFormat="1" applyFont="1" applyBorder="1" applyAlignment="1" applyProtection="1">
      <alignment horizontal="center"/>
    </xf>
    <xf numFmtId="0" fontId="7" fillId="0" borderId="97" xfId="0" applyFont="1" applyBorder="1" applyAlignment="1" applyProtection="1">
      <alignment horizontal="center"/>
    </xf>
    <xf numFmtId="0" fontId="0" fillId="0" borderId="97" xfId="0" applyBorder="1" applyProtection="1"/>
    <xf numFmtId="165" fontId="7" fillId="7" borderId="146" xfId="0" applyNumberFormat="1" applyFont="1" applyFill="1" applyBorder="1" applyAlignment="1" applyProtection="1">
      <alignment horizontal="center"/>
    </xf>
    <xf numFmtId="1" fontId="7" fillId="0" borderId="97" xfId="0" applyNumberFormat="1" applyFont="1" applyBorder="1" applyAlignment="1" applyProtection="1">
      <alignment horizontal="center"/>
    </xf>
    <xf numFmtId="165" fontId="7" fillId="8" borderId="146" xfId="0" applyNumberFormat="1" applyFont="1" applyFill="1" applyBorder="1" applyAlignment="1" applyProtection="1">
      <alignment horizontal="center"/>
    </xf>
    <xf numFmtId="165" fontId="20" fillId="0" borderId="146" xfId="0" applyNumberFormat="1" applyFont="1" applyBorder="1" applyProtection="1"/>
    <xf numFmtId="0" fontId="20" fillId="7" borderId="97" xfId="0" applyFont="1" applyFill="1" applyBorder="1" applyAlignment="1" applyProtection="1">
      <alignment horizontal="center"/>
    </xf>
    <xf numFmtId="0" fontId="40" fillId="7" borderId="97" xfId="0" applyFont="1" applyFill="1" applyBorder="1" applyAlignment="1" applyProtection="1">
      <alignment horizontal="center"/>
    </xf>
    <xf numFmtId="165" fontId="22" fillId="4" borderId="97" xfId="0" applyNumberFormat="1" applyFont="1" applyFill="1" applyBorder="1" applyAlignment="1" applyProtection="1">
      <alignment horizontal="center"/>
    </xf>
    <xf numFmtId="1" fontId="1" fillId="0" borderId="141" xfId="0" applyNumberFormat="1" applyFont="1" applyBorder="1" applyAlignment="1" applyProtection="1">
      <alignment horizontal="center"/>
    </xf>
    <xf numFmtId="2" fontId="12" fillId="0" borderId="141" xfId="0" applyNumberFormat="1" applyFont="1" applyBorder="1" applyAlignment="1" applyProtection="1">
      <alignment horizontal="center"/>
    </xf>
    <xf numFmtId="2" fontId="3" fillId="0" borderId="141" xfId="0" applyNumberFormat="1" applyFont="1" applyBorder="1" applyAlignment="1" applyProtection="1">
      <alignment horizontal="center"/>
    </xf>
    <xf numFmtId="0" fontId="7" fillId="0" borderId="141" xfId="0" applyFont="1" applyBorder="1" applyAlignment="1" applyProtection="1">
      <alignment horizontal="center"/>
    </xf>
    <xf numFmtId="1" fontId="10" fillId="0" borderId="141" xfId="0" applyNumberFormat="1" applyFont="1" applyBorder="1" applyAlignment="1" applyProtection="1">
      <alignment horizontal="center"/>
    </xf>
    <xf numFmtId="2" fontId="22" fillId="4" borderId="141" xfId="0" applyNumberFormat="1" applyFont="1" applyFill="1" applyBorder="1" applyAlignment="1" applyProtection="1">
      <alignment horizontal="center"/>
    </xf>
    <xf numFmtId="2" fontId="10" fillId="0" borderId="141" xfId="0" applyNumberFormat="1" applyFont="1" applyBorder="1" applyAlignment="1" applyProtection="1">
      <alignment horizontal="center"/>
    </xf>
    <xf numFmtId="0" fontId="36" fillId="0" borderId="141" xfId="0" applyFont="1" applyBorder="1" applyAlignment="1" applyProtection="1">
      <alignment horizontal="center"/>
    </xf>
    <xf numFmtId="0" fontId="6" fillId="9" borderId="148" xfId="0" applyFont="1" applyFill="1" applyBorder="1" applyAlignment="1" applyProtection="1">
      <alignment horizontal="center" textRotation="90"/>
    </xf>
    <xf numFmtId="165" fontId="6" fillId="9" borderId="146" xfId="0" applyNumberFormat="1" applyFont="1" applyFill="1" applyBorder="1" applyAlignment="1" applyProtection="1">
      <alignment textRotation="90"/>
    </xf>
    <xf numFmtId="1" fontId="6" fillId="9" borderId="97" xfId="0" applyNumberFormat="1" applyFont="1" applyFill="1" applyBorder="1" applyAlignment="1" applyProtection="1">
      <alignment horizontal="center" textRotation="90"/>
    </xf>
    <xf numFmtId="165" fontId="46" fillId="9" borderId="146" xfId="0" applyNumberFormat="1" applyFont="1" applyFill="1" applyBorder="1" applyAlignment="1" applyProtection="1">
      <alignment horizontal="center" textRotation="90"/>
    </xf>
    <xf numFmtId="1" fontId="46" fillId="9" borderId="97" xfId="0" applyNumberFormat="1" applyFont="1" applyFill="1" applyBorder="1" applyAlignment="1" applyProtection="1">
      <alignment horizontal="center" textRotation="90"/>
    </xf>
    <xf numFmtId="165" fontId="46" fillId="9" borderId="97" xfId="0" applyNumberFormat="1" applyFont="1" applyFill="1" applyBorder="1" applyAlignment="1" applyProtection="1">
      <alignment horizontal="center" textRotation="90"/>
    </xf>
    <xf numFmtId="0" fontId="6" fillId="7" borderId="97" xfId="0" applyFont="1" applyFill="1" applyBorder="1" applyAlignment="1" applyProtection="1">
      <alignment horizontal="center" textRotation="90"/>
    </xf>
    <xf numFmtId="165" fontId="34" fillId="0" borderId="54" xfId="0" applyNumberFormat="1" applyFont="1" applyBorder="1" applyAlignment="1">
      <alignment horizontal="center"/>
    </xf>
    <xf numFmtId="1" fontId="34" fillId="0" borderId="37" xfId="0" applyNumberFormat="1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165" fontId="24" fillId="0" borderId="37" xfId="0" applyNumberFormat="1" applyFont="1" applyBorder="1" applyAlignment="1">
      <alignment horizontal="center"/>
    </xf>
    <xf numFmtId="165" fontId="42" fillId="14" borderId="37" xfId="0" applyNumberFormat="1" applyFont="1" applyFill="1" applyBorder="1" applyAlignment="1">
      <alignment horizontal="center"/>
    </xf>
    <xf numFmtId="165" fontId="42" fillId="8" borderId="37" xfId="0" applyNumberFormat="1" applyFont="1" applyFill="1" applyBorder="1" applyAlignment="1">
      <alignment horizontal="center"/>
    </xf>
    <xf numFmtId="165" fontId="44" fillId="15" borderId="37" xfId="0" applyNumberFormat="1" applyFont="1" applyFill="1" applyBorder="1" applyAlignment="1">
      <alignment horizontal="center"/>
    </xf>
    <xf numFmtId="165" fontId="42" fillId="15" borderId="37" xfId="0" applyNumberFormat="1" applyFont="1" applyFill="1" applyBorder="1" applyAlignment="1">
      <alignment horizontal="center"/>
    </xf>
    <xf numFmtId="0" fontId="45" fillId="0" borderId="37" xfId="0" applyFont="1" applyBorder="1" applyAlignment="1">
      <alignment horizontal="center" textRotation="90"/>
    </xf>
    <xf numFmtId="0" fontId="6" fillId="4" borderId="88" xfId="0" applyFont="1" applyFill="1" applyBorder="1" applyAlignment="1" applyProtection="1">
      <alignment horizontal="center" textRotation="90"/>
    </xf>
    <xf numFmtId="1" fontId="7" fillId="7" borderId="97" xfId="0" applyNumberFormat="1" applyFont="1" applyFill="1" applyBorder="1" applyAlignment="1" applyProtection="1">
      <alignment horizontal="center"/>
    </xf>
    <xf numFmtId="165" fontId="7" fillId="7" borderId="97" xfId="0" applyNumberFormat="1" applyFont="1" applyFill="1" applyBorder="1" applyAlignment="1" applyProtection="1">
      <alignment horizontal="center"/>
    </xf>
    <xf numFmtId="165" fontId="7" fillId="8" borderId="140" xfId="0" applyNumberFormat="1" applyFont="1" applyFill="1" applyBorder="1" applyAlignment="1" applyProtection="1">
      <alignment horizontal="center"/>
    </xf>
    <xf numFmtId="165" fontId="2" fillId="7" borderId="146" xfId="0" applyNumberFormat="1" applyFont="1" applyFill="1" applyBorder="1" applyAlignment="1" applyProtection="1">
      <alignment horizontal="center"/>
    </xf>
    <xf numFmtId="1" fontId="2" fillId="0" borderId="97" xfId="0" applyNumberFormat="1" applyFont="1" applyBorder="1" applyAlignment="1" applyProtection="1">
      <alignment horizontal="center"/>
    </xf>
    <xf numFmtId="165" fontId="24" fillId="0" borderId="149" xfId="0" applyNumberFormat="1" applyFont="1" applyBorder="1" applyAlignment="1">
      <alignment horizontal="center"/>
    </xf>
    <xf numFmtId="165" fontId="42" fillId="14" borderId="149" xfId="0" applyNumberFormat="1" applyFont="1" applyFill="1" applyBorder="1" applyAlignment="1">
      <alignment horizontal="center"/>
    </xf>
    <xf numFmtId="165" fontId="42" fillId="8" borderId="149" xfId="0" applyNumberFormat="1" applyFont="1" applyFill="1" applyBorder="1" applyAlignment="1">
      <alignment horizontal="center"/>
    </xf>
    <xf numFmtId="165" fontId="44" fillId="15" borderId="149" xfId="0" applyNumberFormat="1" applyFont="1" applyFill="1" applyBorder="1" applyAlignment="1">
      <alignment horizontal="center"/>
    </xf>
    <xf numFmtId="165" fontId="42" fillId="15" borderId="149" xfId="0" applyNumberFormat="1" applyFont="1" applyFill="1" applyBorder="1" applyAlignment="1">
      <alignment horizontal="center"/>
    </xf>
    <xf numFmtId="0" fontId="45" fillId="0" borderId="149" xfId="0" applyFont="1" applyBorder="1" applyAlignment="1">
      <alignment horizontal="center" textRotation="90"/>
    </xf>
    <xf numFmtId="0" fontId="45" fillId="8" borderId="145" xfId="0" applyFont="1" applyFill="1" applyBorder="1" applyAlignment="1">
      <alignment horizontal="center" textRotation="90"/>
    </xf>
    <xf numFmtId="165" fontId="34" fillId="0" borderId="38" xfId="0" applyNumberFormat="1" applyFont="1" applyBorder="1" applyAlignment="1">
      <alignment horizontal="center"/>
    </xf>
    <xf numFmtId="165" fontId="2" fillId="8" borderId="146" xfId="0" applyNumberFormat="1" applyFont="1" applyFill="1" applyBorder="1" applyAlignment="1" applyProtection="1">
      <alignment horizontal="center"/>
    </xf>
    <xf numFmtId="1" fontId="14" fillId="0" borderId="97" xfId="0" applyNumberFormat="1" applyFont="1" applyBorder="1" applyAlignment="1" applyProtection="1">
      <alignment horizontal="center"/>
    </xf>
    <xf numFmtId="0" fontId="23" fillId="0" borderId="100" xfId="0" applyFont="1" applyBorder="1" applyAlignment="1">
      <alignment horizontal="center"/>
    </xf>
    <xf numFmtId="165" fontId="7" fillId="0" borderId="22" xfId="0" applyNumberFormat="1" applyFont="1" applyFill="1" applyBorder="1" applyAlignment="1" applyProtection="1">
      <alignment horizontal="center"/>
    </xf>
    <xf numFmtId="0" fontId="0" fillId="10" borderId="23" xfId="0" applyFill="1" applyBorder="1" applyProtection="1"/>
    <xf numFmtId="165" fontId="2" fillId="0" borderId="23" xfId="0" applyNumberFormat="1" applyFont="1" applyFill="1" applyBorder="1" applyAlignment="1" applyProtection="1">
      <alignment horizontal="center"/>
    </xf>
    <xf numFmtId="165" fontId="7" fillId="0" borderId="35" xfId="0" applyNumberFormat="1" applyFont="1" applyBorder="1" applyAlignment="1" applyProtection="1">
      <alignment horizontal="center"/>
    </xf>
    <xf numFmtId="0" fontId="0" fillId="10" borderId="33" xfId="0" applyFill="1" applyBorder="1" applyProtection="1"/>
    <xf numFmtId="0" fontId="0" fillId="0" borderId="116" xfId="0" applyBorder="1" applyProtection="1"/>
    <xf numFmtId="165" fontId="7" fillId="0" borderId="101" xfId="0" applyNumberFormat="1" applyFont="1" applyBorder="1" applyProtection="1"/>
    <xf numFmtId="165" fontId="2" fillId="0" borderId="22" xfId="0" applyNumberFormat="1" applyFont="1" applyBorder="1" applyAlignment="1" applyProtection="1"/>
    <xf numFmtId="165" fontId="7" fillId="0" borderId="138" xfId="0" applyNumberFormat="1" applyFont="1" applyBorder="1" applyAlignment="1" applyProtection="1">
      <alignment horizontal="center"/>
    </xf>
    <xf numFmtId="165" fontId="2" fillId="0" borderId="22" xfId="0" applyNumberFormat="1" applyFont="1" applyBorder="1" applyAlignment="1" applyProtection="1">
      <alignment horizontal="center"/>
    </xf>
    <xf numFmtId="165" fontId="7" fillId="0" borderId="22" xfId="0" applyNumberFormat="1" applyFont="1" applyBorder="1" applyAlignment="1" applyProtection="1">
      <alignment horizontal="center"/>
    </xf>
    <xf numFmtId="0" fontId="14" fillId="0" borderId="42" xfId="0" applyFont="1" applyBorder="1" applyProtection="1"/>
    <xf numFmtId="49" fontId="23" fillId="0" borderId="43" xfId="0" applyNumberFormat="1" applyFont="1" applyBorder="1" applyAlignment="1">
      <alignment horizontal="center"/>
    </xf>
    <xf numFmtId="165" fontId="2" fillId="2" borderId="150" xfId="0" applyNumberFormat="1" applyFont="1" applyFill="1" applyBorder="1" applyAlignment="1" applyProtection="1">
      <alignment horizontal="center"/>
    </xf>
    <xf numFmtId="165" fontId="1" fillId="9" borderId="42" xfId="0" applyNumberFormat="1" applyFont="1" applyFill="1" applyBorder="1" applyAlignment="1" applyProtection="1">
      <alignment horizontal="center"/>
    </xf>
    <xf numFmtId="165" fontId="4" fillId="2" borderId="42" xfId="0" applyNumberFormat="1" applyFont="1" applyFill="1" applyBorder="1" applyAlignment="1" applyProtection="1">
      <alignment horizontal="center"/>
    </xf>
    <xf numFmtId="165" fontId="1" fillId="2" borderId="42" xfId="0" applyNumberFormat="1" applyFont="1" applyFill="1" applyBorder="1" applyAlignment="1" applyProtection="1">
      <alignment horizontal="center"/>
    </xf>
    <xf numFmtId="2" fontId="13" fillId="0" borderId="93" xfId="0" applyNumberFormat="1" applyFont="1" applyBorder="1" applyAlignment="1" applyProtection="1">
      <alignment horizontal="center"/>
    </xf>
    <xf numFmtId="166" fontId="7" fillId="2" borderId="44" xfId="2" applyNumberFormat="1" applyFont="1" applyFill="1" applyBorder="1" applyAlignment="1" applyProtection="1">
      <alignment horizontal="center"/>
    </xf>
    <xf numFmtId="165" fontId="1" fillId="4" borderId="95" xfId="0" applyNumberFormat="1" applyFont="1" applyFill="1" applyBorder="1" applyAlignment="1" applyProtection="1">
      <alignment horizontal="center"/>
    </xf>
    <xf numFmtId="2" fontId="13" fillId="0" borderId="43" xfId="0" applyNumberFormat="1" applyFont="1" applyBorder="1" applyAlignment="1" applyProtection="1">
      <alignment horizontal="center"/>
    </xf>
    <xf numFmtId="165" fontId="2" fillId="9" borderId="150" xfId="0" applyNumberFormat="1" applyFont="1" applyFill="1" applyBorder="1" applyAlignment="1" applyProtection="1">
      <alignment horizontal="center"/>
    </xf>
    <xf numFmtId="1" fontId="2" fillId="9" borderId="42" xfId="0" applyNumberFormat="1" applyFont="1" applyFill="1" applyBorder="1" applyAlignment="1" applyProtection="1">
      <alignment horizontal="center" vertical="center"/>
    </xf>
    <xf numFmtId="1" fontId="2" fillId="9" borderId="42" xfId="0" applyNumberFormat="1" applyFont="1" applyFill="1" applyBorder="1" applyAlignment="1" applyProtection="1">
      <alignment horizontal="center"/>
    </xf>
    <xf numFmtId="165" fontId="2" fillId="0" borderId="42" xfId="0" applyNumberFormat="1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 textRotation="90"/>
    </xf>
    <xf numFmtId="0" fontId="6" fillId="4" borderId="43" xfId="0" applyFont="1" applyFill="1" applyBorder="1" applyAlignment="1" applyProtection="1">
      <alignment horizontal="center" textRotation="90"/>
    </xf>
    <xf numFmtId="0" fontId="6" fillId="2" borderId="42" xfId="0" applyFont="1" applyFill="1" applyBorder="1" applyAlignment="1" applyProtection="1">
      <alignment horizontal="center" textRotation="90"/>
    </xf>
    <xf numFmtId="0" fontId="6" fillId="4" borderId="151" xfId="0" applyFont="1" applyFill="1" applyBorder="1" applyAlignment="1" applyProtection="1">
      <alignment horizontal="center" textRotation="90"/>
    </xf>
    <xf numFmtId="165" fontId="2" fillId="9" borderId="44" xfId="0" applyNumberFormat="1" applyFont="1" applyFill="1" applyBorder="1" applyAlignment="1" applyProtection="1">
      <alignment horizontal="center" vertical="center"/>
    </xf>
    <xf numFmtId="165" fontId="2" fillId="7" borderId="42" xfId="0" applyNumberFormat="1" applyFont="1" applyFill="1" applyBorder="1" applyAlignment="1" applyProtection="1">
      <alignment horizontal="center"/>
    </xf>
    <xf numFmtId="0" fontId="6" fillId="4" borderId="93" xfId="0" applyFont="1" applyFill="1" applyBorder="1" applyAlignment="1" applyProtection="1">
      <alignment horizontal="center" textRotation="90"/>
    </xf>
    <xf numFmtId="165" fontId="2" fillId="9" borderId="44" xfId="0" applyNumberFormat="1" applyFont="1" applyFill="1" applyBorder="1" applyAlignment="1" applyProtection="1">
      <alignment horizontal="center"/>
    </xf>
    <xf numFmtId="165" fontId="7" fillId="7" borderId="44" xfId="0" applyNumberFormat="1" applyFont="1" applyFill="1" applyBorder="1" applyAlignment="1" applyProtection="1">
      <alignment horizontal="center"/>
    </xf>
    <xf numFmtId="165" fontId="1" fillId="3" borderId="42" xfId="0" applyNumberFormat="1" applyFont="1" applyFill="1" applyBorder="1" applyAlignment="1" applyProtection="1">
      <alignment horizontal="center"/>
    </xf>
    <xf numFmtId="165" fontId="1" fillId="4" borderId="42" xfId="0" applyNumberFormat="1" applyFont="1" applyFill="1" applyBorder="1" applyAlignment="1" applyProtection="1">
      <alignment horizontal="center"/>
    </xf>
    <xf numFmtId="1" fontId="7" fillId="7" borderId="42" xfId="0" applyNumberFormat="1" applyFont="1" applyFill="1" applyBorder="1" applyAlignment="1" applyProtection="1">
      <alignment horizontal="center"/>
    </xf>
    <xf numFmtId="0" fontId="6" fillId="9" borderId="93" xfId="0" applyFont="1" applyFill="1" applyBorder="1" applyAlignment="1" applyProtection="1">
      <alignment horizontal="center" textRotation="90"/>
    </xf>
    <xf numFmtId="1" fontId="1" fillId="0" borderId="44" xfId="0" applyNumberFormat="1" applyFont="1" applyBorder="1" applyAlignment="1" applyProtection="1">
      <alignment horizontal="center"/>
    </xf>
    <xf numFmtId="2" fontId="12" fillId="0" borderId="42" xfId="0" applyNumberFormat="1" applyFont="1" applyBorder="1" applyAlignment="1" applyProtection="1">
      <alignment horizontal="center"/>
    </xf>
    <xf numFmtId="2" fontId="3" fillId="0" borderId="42" xfId="0" applyNumberFormat="1" applyFont="1" applyBorder="1" applyAlignment="1" applyProtection="1">
      <alignment horizontal="center"/>
    </xf>
    <xf numFmtId="1" fontId="1" fillId="6" borderId="42" xfId="0" applyNumberFormat="1" applyFont="1" applyFill="1" applyBorder="1" applyAlignment="1" applyProtection="1">
      <alignment horizontal="center"/>
    </xf>
    <xf numFmtId="2" fontId="19" fillId="2" borderId="42" xfId="0" applyNumberFormat="1" applyFont="1" applyFill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7" fillId="0" borderId="152" xfId="0" applyFont="1" applyBorder="1" applyProtection="1"/>
    <xf numFmtId="165" fontId="2" fillId="7" borderId="94" xfId="0" applyNumberFormat="1" applyFont="1" applyFill="1" applyBorder="1" applyProtection="1"/>
    <xf numFmtId="0" fontId="8" fillId="0" borderId="95" xfId="0" applyFont="1" applyBorder="1" applyProtection="1"/>
    <xf numFmtId="165" fontId="2" fillId="0" borderId="95" xfId="0" applyNumberFormat="1" applyFont="1" applyBorder="1" applyAlignment="1" applyProtection="1">
      <alignment horizontal="center"/>
    </xf>
    <xf numFmtId="165" fontId="1" fillId="3" borderId="95" xfId="0" applyNumberFormat="1" applyFont="1" applyFill="1" applyBorder="1" applyAlignment="1" applyProtection="1">
      <alignment horizontal="center"/>
    </xf>
    <xf numFmtId="165" fontId="4" fillId="2" borderId="95" xfId="0" applyNumberFormat="1" applyFont="1" applyFill="1" applyBorder="1" applyAlignment="1" applyProtection="1">
      <alignment horizontal="center"/>
    </xf>
    <xf numFmtId="165" fontId="1" fillId="2" borderId="95" xfId="0" applyNumberFormat="1" applyFont="1" applyFill="1" applyBorder="1" applyAlignment="1" applyProtection="1">
      <alignment horizontal="center"/>
    </xf>
    <xf numFmtId="0" fontId="6" fillId="0" borderId="95" xfId="0" applyFont="1" applyBorder="1" applyAlignment="1" applyProtection="1">
      <alignment horizontal="center" textRotation="90"/>
    </xf>
    <xf numFmtId="0" fontId="8" fillId="0" borderId="94" xfId="0" applyFont="1" applyBorder="1" applyProtection="1"/>
    <xf numFmtId="165" fontId="7" fillId="7" borderId="94" xfId="0" applyNumberFormat="1" applyFont="1" applyFill="1" applyBorder="1" applyAlignment="1" applyProtection="1">
      <alignment horizontal="center"/>
    </xf>
    <xf numFmtId="1" fontId="7" fillId="0" borderId="95" xfId="0" applyNumberFormat="1" applyFont="1" applyBorder="1" applyAlignment="1" applyProtection="1">
      <alignment horizontal="center"/>
    </xf>
    <xf numFmtId="165" fontId="7" fillId="0" borderId="94" xfId="0" applyNumberFormat="1" applyFont="1" applyBorder="1" applyAlignment="1" applyProtection="1">
      <alignment horizontal="center"/>
    </xf>
    <xf numFmtId="165" fontId="7" fillId="0" borderId="95" xfId="0" applyNumberFormat="1" applyFont="1" applyBorder="1" applyAlignment="1" applyProtection="1">
      <alignment horizontal="center"/>
    </xf>
    <xf numFmtId="0" fontId="7" fillId="0" borderId="95" xfId="0" applyFont="1" applyBorder="1" applyAlignment="1" applyProtection="1">
      <alignment horizontal="center"/>
    </xf>
    <xf numFmtId="1" fontId="1" fillId="0" borderId="95" xfId="0" applyNumberFormat="1" applyFont="1" applyBorder="1" applyAlignment="1" applyProtection="1">
      <alignment horizontal="center"/>
    </xf>
    <xf numFmtId="2" fontId="12" fillId="0" borderId="95" xfId="0" applyNumberFormat="1" applyFont="1" applyBorder="1" applyAlignment="1" applyProtection="1">
      <alignment horizontal="center"/>
    </xf>
    <xf numFmtId="2" fontId="3" fillId="0" borderId="95" xfId="0" applyNumberFormat="1" applyFont="1" applyBorder="1" applyAlignment="1" applyProtection="1">
      <alignment horizontal="center"/>
    </xf>
    <xf numFmtId="1" fontId="10" fillId="0" borderId="95" xfId="0" applyNumberFormat="1" applyFont="1" applyBorder="1" applyAlignment="1" applyProtection="1">
      <alignment horizontal="center"/>
    </xf>
    <xf numFmtId="2" fontId="22" fillId="4" borderId="95" xfId="0" applyNumberFormat="1" applyFont="1" applyFill="1" applyBorder="1" applyAlignment="1" applyProtection="1">
      <alignment horizontal="center"/>
    </xf>
    <xf numFmtId="2" fontId="10" fillId="0" borderId="95" xfId="0" applyNumberFormat="1" applyFont="1" applyBorder="1" applyAlignment="1" applyProtection="1">
      <alignment horizontal="center"/>
    </xf>
    <xf numFmtId="0" fontId="36" fillId="0" borderId="95" xfId="0" applyFont="1" applyBorder="1" applyAlignment="1" applyProtection="1">
      <alignment horizontal="center"/>
    </xf>
    <xf numFmtId="0" fontId="8" fillId="0" borderId="92" xfId="0" applyFont="1" applyBorder="1" applyProtection="1"/>
    <xf numFmtId="165" fontId="2" fillId="0" borderId="94" xfId="0" applyNumberFormat="1" applyFont="1" applyBorder="1" applyAlignment="1" applyProtection="1"/>
    <xf numFmtId="1" fontId="2" fillId="0" borderId="95" xfId="0" applyNumberFormat="1" applyFont="1" applyBorder="1" applyAlignment="1" applyProtection="1">
      <alignment horizontal="center"/>
    </xf>
    <xf numFmtId="1" fontId="7" fillId="7" borderId="95" xfId="0" applyNumberFormat="1" applyFont="1" applyFill="1" applyBorder="1" applyAlignment="1" applyProtection="1">
      <alignment horizontal="center"/>
    </xf>
    <xf numFmtId="165" fontId="7" fillId="7" borderId="95" xfId="0" applyNumberFormat="1" applyFont="1" applyFill="1" applyBorder="1" applyAlignment="1" applyProtection="1">
      <alignment horizontal="center"/>
    </xf>
    <xf numFmtId="0" fontId="45" fillId="0" borderId="95" xfId="0" applyFont="1" applyBorder="1" applyAlignment="1">
      <alignment horizontal="center" textRotation="90"/>
    </xf>
    <xf numFmtId="0" fontId="6" fillId="4" borderId="152" xfId="0" applyFont="1" applyFill="1" applyBorder="1" applyAlignment="1" applyProtection="1">
      <alignment horizontal="center" textRotation="90"/>
    </xf>
    <xf numFmtId="165" fontId="7" fillId="0" borderId="153" xfId="0" applyNumberFormat="1" applyFont="1" applyBorder="1" applyAlignment="1" applyProtection="1">
      <alignment horizontal="center"/>
    </xf>
    <xf numFmtId="165" fontId="24" fillId="0" borderId="95" xfId="0" applyNumberFormat="1" applyFont="1" applyBorder="1" applyAlignment="1">
      <alignment horizontal="center"/>
    </xf>
    <xf numFmtId="165" fontId="42" fillId="14" borderId="95" xfId="0" applyNumberFormat="1" applyFont="1" applyFill="1" applyBorder="1" applyAlignment="1">
      <alignment horizontal="center"/>
    </xf>
    <xf numFmtId="165" fontId="42" fillId="8" borderId="95" xfId="0" applyNumberFormat="1" applyFont="1" applyFill="1" applyBorder="1" applyAlignment="1">
      <alignment horizontal="center"/>
    </xf>
    <xf numFmtId="165" fontId="44" fillId="15" borderId="95" xfId="0" applyNumberFormat="1" applyFont="1" applyFill="1" applyBorder="1" applyAlignment="1">
      <alignment horizontal="center"/>
    </xf>
    <xf numFmtId="165" fontId="42" fillId="15" borderId="95" xfId="0" applyNumberFormat="1" applyFont="1" applyFill="1" applyBorder="1" applyAlignment="1">
      <alignment horizontal="center"/>
    </xf>
    <xf numFmtId="0" fontId="45" fillId="8" borderId="118" xfId="0" applyFont="1" applyFill="1" applyBorder="1" applyAlignment="1">
      <alignment horizontal="center" textRotation="90"/>
    </xf>
    <xf numFmtId="165" fontId="7" fillId="0" borderId="94" xfId="0" applyNumberFormat="1" applyFont="1" applyBorder="1" applyAlignment="1" applyProtection="1"/>
    <xf numFmtId="165" fontId="7" fillId="0" borderId="95" xfId="0" applyNumberFormat="1" applyFont="1" applyBorder="1" applyAlignment="1" applyProtection="1"/>
    <xf numFmtId="0" fontId="8" fillId="0" borderId="118" xfId="0" applyFont="1" applyBorder="1" applyProtection="1"/>
    <xf numFmtId="1" fontId="50" fillId="0" borderId="94" xfId="0" applyNumberFormat="1" applyFont="1" applyBorder="1" applyAlignment="1">
      <alignment horizontal="center"/>
    </xf>
    <xf numFmtId="2" fontId="12" fillId="0" borderId="95" xfId="0" applyNumberFormat="1" applyFont="1" applyBorder="1" applyAlignment="1">
      <alignment horizontal="center"/>
    </xf>
    <xf numFmtId="2" fontId="3" fillId="0" borderId="95" xfId="0" applyNumberFormat="1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1" fontId="50" fillId="0" borderId="95" xfId="0" applyNumberFormat="1" applyFont="1" applyBorder="1" applyAlignment="1">
      <alignment horizontal="center"/>
    </xf>
    <xf numFmtId="1" fontId="50" fillId="16" borderId="95" xfId="0" applyNumberFormat="1" applyFont="1" applyFill="1" applyBorder="1" applyAlignment="1">
      <alignment horizontal="center"/>
    </xf>
    <xf numFmtId="2" fontId="22" fillId="8" borderId="95" xfId="0" applyNumberFormat="1" applyFont="1" applyFill="1" applyBorder="1" applyAlignment="1">
      <alignment horizontal="center"/>
    </xf>
    <xf numFmtId="2" fontId="19" fillId="7" borderId="95" xfId="0" applyNumberFormat="1" applyFont="1" applyFill="1" applyBorder="1" applyAlignment="1">
      <alignment horizontal="center"/>
    </xf>
    <xf numFmtId="1" fontId="50" fillId="17" borderId="95" xfId="0" applyNumberFormat="1" applyFont="1" applyFill="1" applyBorder="1" applyAlignment="1">
      <alignment horizontal="center"/>
    </xf>
    <xf numFmtId="2" fontId="50" fillId="8" borderId="95" xfId="0" applyNumberFormat="1" applyFont="1" applyFill="1" applyBorder="1" applyAlignment="1">
      <alignment horizontal="center"/>
    </xf>
    <xf numFmtId="2" fontId="50" fillId="7" borderId="95" xfId="0" applyNumberFormat="1" applyFont="1" applyFill="1" applyBorder="1" applyAlignment="1">
      <alignment horizontal="center"/>
    </xf>
    <xf numFmtId="0" fontId="8" fillId="0" borderId="23" xfId="0" applyFont="1" applyBorder="1" applyProtection="1"/>
    <xf numFmtId="166" fontId="7" fillId="2" borderId="70" xfId="2" applyNumberFormat="1" applyFont="1" applyFill="1" applyBorder="1" applyAlignment="1" applyProtection="1">
      <alignment horizontal="center"/>
    </xf>
    <xf numFmtId="166" fontId="7" fillId="0" borderId="70" xfId="2" applyNumberFormat="1" applyFont="1" applyBorder="1" applyAlignment="1" applyProtection="1">
      <alignment horizontal="center"/>
    </xf>
    <xf numFmtId="166" fontId="7" fillId="0" borderId="71" xfId="2" applyNumberFormat="1" applyFont="1" applyBorder="1" applyAlignment="1" applyProtection="1">
      <alignment horizontal="center"/>
    </xf>
    <xf numFmtId="166" fontId="7" fillId="0" borderId="154" xfId="2" applyNumberFormat="1" applyFont="1" applyBorder="1" applyAlignment="1" applyProtection="1">
      <alignment horizontal="center"/>
    </xf>
    <xf numFmtId="166" fontId="7" fillId="0" borderId="59" xfId="2" applyNumberFormat="1" applyFont="1" applyBorder="1" applyAlignment="1" applyProtection="1">
      <alignment horizontal="center"/>
    </xf>
    <xf numFmtId="166" fontId="7" fillId="0" borderId="79" xfId="2" applyNumberFormat="1" applyFont="1" applyBorder="1" applyAlignment="1" applyProtection="1">
      <alignment horizontal="center"/>
    </xf>
    <xf numFmtId="166" fontId="7" fillId="0" borderId="155" xfId="2" applyNumberFormat="1" applyFont="1" applyBorder="1" applyAlignment="1" applyProtection="1">
      <alignment horizontal="center"/>
    </xf>
    <xf numFmtId="0" fontId="7" fillId="7" borderId="43" xfId="0" applyFont="1" applyFill="1" applyBorder="1" applyProtection="1"/>
    <xf numFmtId="0" fontId="7" fillId="7" borderId="44" xfId="0" applyFont="1" applyFill="1" applyBorder="1" applyProtection="1"/>
    <xf numFmtId="0" fontId="7" fillId="7" borderId="39" xfId="0" applyFont="1" applyFill="1" applyBorder="1" applyProtection="1"/>
    <xf numFmtId="0" fontId="7" fillId="7" borderId="41" xfId="0" applyFont="1" applyFill="1" applyBorder="1" applyProtection="1"/>
    <xf numFmtId="0" fontId="8" fillId="0" borderId="36" xfId="0" applyFont="1" applyBorder="1" applyAlignment="1" applyProtection="1">
      <alignment horizontal="center"/>
    </xf>
    <xf numFmtId="0" fontId="8" fillId="0" borderId="37" xfId="0" applyFont="1" applyBorder="1" applyAlignment="1" applyProtection="1">
      <alignment horizontal="center"/>
    </xf>
    <xf numFmtId="49" fontId="26" fillId="7" borderId="0" xfId="0" applyNumberFormat="1" applyFont="1" applyFill="1" applyBorder="1" applyAlignment="1">
      <alignment horizontal="center"/>
    </xf>
    <xf numFmtId="0" fontId="24" fillId="7" borderId="0" xfId="1" applyFont="1" applyFill="1" applyBorder="1"/>
    <xf numFmtId="165" fontId="7" fillId="7" borderId="0" xfId="0" applyNumberFormat="1" applyFont="1" applyFill="1" applyBorder="1" applyAlignment="1" applyProtection="1">
      <alignment horizontal="center"/>
    </xf>
    <xf numFmtId="165" fontId="1" fillId="9" borderId="0" xfId="0" applyNumberFormat="1" applyFont="1" applyFill="1" applyBorder="1" applyAlignment="1" applyProtection="1">
      <alignment horizontal="center"/>
    </xf>
    <xf numFmtId="165" fontId="4" fillId="9" borderId="0" xfId="0" applyNumberFormat="1" applyFont="1" applyFill="1" applyBorder="1" applyAlignment="1" applyProtection="1">
      <alignment horizontal="center"/>
    </xf>
    <xf numFmtId="2" fontId="13" fillId="7" borderId="0" xfId="0" applyNumberFormat="1" applyFont="1" applyFill="1" applyBorder="1" applyAlignment="1" applyProtection="1">
      <alignment horizontal="center"/>
    </xf>
    <xf numFmtId="0" fontId="8" fillId="7" borderId="0" xfId="0" applyFont="1" applyFill="1" applyBorder="1" applyProtection="1"/>
    <xf numFmtId="165" fontId="2" fillId="7" borderId="0" xfId="0" applyNumberFormat="1" applyFont="1" applyFill="1" applyBorder="1" applyProtection="1"/>
    <xf numFmtId="0" fontId="2" fillId="7" borderId="0" xfId="0" applyFont="1" applyFill="1" applyBorder="1" applyAlignment="1" applyProtection="1">
      <alignment horizontal="center"/>
    </xf>
    <xf numFmtId="165" fontId="2" fillId="7" borderId="0" xfId="0" applyNumberFormat="1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 textRotation="90"/>
    </xf>
    <xf numFmtId="0" fontId="6" fillId="9" borderId="0" xfId="0" applyFont="1" applyFill="1" applyBorder="1" applyAlignment="1" applyProtection="1">
      <alignment horizontal="center" textRotation="90"/>
    </xf>
    <xf numFmtId="1" fontId="1" fillId="7" borderId="0" xfId="0" applyNumberFormat="1" applyFont="1" applyFill="1" applyBorder="1" applyAlignment="1" applyProtection="1">
      <alignment horizontal="center"/>
    </xf>
    <xf numFmtId="0" fontId="8" fillId="7" borderId="0" xfId="0" applyFont="1" applyFill="1" applyProtection="1"/>
    <xf numFmtId="165" fontId="2" fillId="7" borderId="100" xfId="0" applyNumberFormat="1" applyFont="1" applyFill="1" applyBorder="1" applyProtection="1"/>
    <xf numFmtId="0" fontId="2" fillId="7" borderId="100" xfId="0" applyFont="1" applyFill="1" applyBorder="1" applyAlignment="1" applyProtection="1">
      <alignment horizontal="center"/>
    </xf>
    <xf numFmtId="165" fontId="2" fillId="7" borderId="100" xfId="0" applyNumberFormat="1" applyFont="1" applyFill="1" applyBorder="1" applyAlignment="1" applyProtection="1">
      <alignment horizontal="center"/>
    </xf>
    <xf numFmtId="165" fontId="1" fillId="9" borderId="100" xfId="0" applyNumberFormat="1" applyFont="1" applyFill="1" applyBorder="1" applyAlignment="1" applyProtection="1">
      <alignment horizontal="center"/>
    </xf>
    <xf numFmtId="165" fontId="21" fillId="9" borderId="100" xfId="0" applyNumberFormat="1" applyFont="1" applyFill="1" applyBorder="1" applyAlignment="1" applyProtection="1">
      <alignment horizontal="center"/>
    </xf>
    <xf numFmtId="165" fontId="22" fillId="9" borderId="100" xfId="0" applyNumberFormat="1" applyFont="1" applyFill="1" applyBorder="1" applyAlignment="1" applyProtection="1">
      <alignment horizontal="center"/>
    </xf>
    <xf numFmtId="0" fontId="6" fillId="7" borderId="100" xfId="0" applyFont="1" applyFill="1" applyBorder="1" applyAlignment="1" applyProtection="1">
      <alignment horizontal="center" textRotation="90"/>
    </xf>
    <xf numFmtId="0" fontId="6" fillId="9" borderId="112" xfId="0" applyFont="1" applyFill="1" applyBorder="1" applyAlignment="1" applyProtection="1">
      <alignment horizontal="center" textRotation="90"/>
    </xf>
    <xf numFmtId="165" fontId="7" fillId="7" borderId="62" xfId="0" applyNumberFormat="1" applyFont="1" applyFill="1" applyBorder="1" applyAlignment="1" applyProtection="1"/>
    <xf numFmtId="0" fontId="7" fillId="7" borderId="113" xfId="0" applyFont="1" applyFill="1" applyBorder="1" applyAlignment="1" applyProtection="1">
      <alignment horizontal="center"/>
    </xf>
    <xf numFmtId="0" fontId="0" fillId="7" borderId="114" xfId="0" applyFill="1" applyBorder="1" applyProtection="1"/>
    <xf numFmtId="165" fontId="2" fillId="7" borderId="115" xfId="0" applyNumberFormat="1" applyFont="1" applyFill="1" applyBorder="1" applyAlignment="1" applyProtection="1">
      <alignment horizontal="center"/>
    </xf>
    <xf numFmtId="165" fontId="1" fillId="9" borderId="33" xfId="0" applyNumberFormat="1" applyFont="1" applyFill="1" applyBorder="1" applyAlignment="1" applyProtection="1">
      <alignment horizontal="center"/>
    </xf>
    <xf numFmtId="165" fontId="4" fillId="9" borderId="33" xfId="0" applyNumberFormat="1" applyFont="1" applyFill="1" applyBorder="1" applyAlignment="1" applyProtection="1">
      <alignment horizontal="center"/>
    </xf>
    <xf numFmtId="0" fontId="6" fillId="7" borderId="33" xfId="0" applyFont="1" applyFill="1" applyBorder="1" applyAlignment="1" applyProtection="1">
      <alignment horizontal="center" textRotation="90"/>
    </xf>
    <xf numFmtId="0" fontId="6" fillId="9" borderId="116" xfId="0" applyFont="1" applyFill="1" applyBorder="1" applyAlignment="1" applyProtection="1">
      <alignment horizontal="center" textRotation="90"/>
    </xf>
    <xf numFmtId="165" fontId="7" fillId="7" borderId="100" xfId="0" applyNumberFormat="1" applyFont="1" applyFill="1" applyBorder="1" applyProtection="1"/>
    <xf numFmtId="1" fontId="7" fillId="7" borderId="100" xfId="0" applyNumberFormat="1" applyFont="1" applyFill="1" applyBorder="1" applyAlignment="1" applyProtection="1">
      <alignment horizontal="center"/>
    </xf>
    <xf numFmtId="0" fontId="0" fillId="7" borderId="117" xfId="0" applyFill="1" applyBorder="1" applyProtection="1"/>
    <xf numFmtId="165" fontId="2" fillId="7" borderId="33" xfId="0" applyNumberFormat="1" applyFont="1" applyFill="1" applyBorder="1" applyAlignment="1" applyProtection="1">
      <alignment horizontal="center"/>
    </xf>
    <xf numFmtId="165" fontId="7" fillId="7" borderId="100" xfId="0" applyNumberFormat="1" applyFont="1" applyFill="1" applyBorder="1" applyAlignment="1" applyProtection="1">
      <alignment horizontal="center"/>
    </xf>
    <xf numFmtId="165" fontId="7" fillId="7" borderId="117" xfId="0" applyNumberFormat="1" applyFont="1" applyFill="1" applyBorder="1" applyAlignment="1" applyProtection="1">
      <alignment horizontal="center"/>
    </xf>
    <xf numFmtId="165" fontId="7" fillId="7" borderId="62" xfId="0" applyNumberFormat="1" applyFont="1" applyFill="1" applyBorder="1" applyAlignment="1" applyProtection="1">
      <alignment horizontal="center"/>
    </xf>
    <xf numFmtId="1" fontId="7" fillId="7" borderId="33" xfId="0" applyNumberFormat="1" applyFont="1" applyFill="1" applyBorder="1" applyAlignment="1" applyProtection="1">
      <alignment horizontal="center"/>
    </xf>
    <xf numFmtId="165" fontId="7" fillId="7" borderId="33" xfId="0" applyNumberFormat="1" applyFont="1" applyFill="1" applyBorder="1" applyAlignment="1" applyProtection="1">
      <alignment horizontal="center"/>
    </xf>
    <xf numFmtId="165" fontId="7" fillId="7" borderId="35" xfId="0" applyNumberFormat="1" applyFont="1" applyFill="1" applyBorder="1" applyAlignment="1" applyProtection="1">
      <alignment horizontal="center"/>
    </xf>
    <xf numFmtId="0" fontId="0" fillId="7" borderId="33" xfId="0" applyFill="1" applyBorder="1" applyProtection="1"/>
    <xf numFmtId="1" fontId="1" fillId="7" borderId="64" xfId="0" applyNumberFormat="1" applyFont="1" applyFill="1" applyBorder="1" applyAlignment="1" applyProtection="1">
      <alignment horizontal="center"/>
    </xf>
    <xf numFmtId="2" fontId="12" fillId="7" borderId="9" xfId="0" applyNumberFormat="1" applyFont="1" applyFill="1" applyBorder="1" applyAlignment="1" applyProtection="1">
      <alignment horizontal="center"/>
    </xf>
    <xf numFmtId="2" fontId="3" fillId="7" borderId="9" xfId="0" applyNumberFormat="1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/>
    </xf>
    <xf numFmtId="165" fontId="2" fillId="7" borderId="9" xfId="0" applyNumberFormat="1" applyFont="1" applyFill="1" applyBorder="1" applyAlignment="1" applyProtection="1">
      <alignment horizontal="center"/>
    </xf>
    <xf numFmtId="165" fontId="1" fillId="9" borderId="9" xfId="0" applyNumberFormat="1" applyFont="1" applyFill="1" applyBorder="1" applyAlignment="1" applyProtection="1">
      <alignment horizontal="center"/>
    </xf>
    <xf numFmtId="165" fontId="4" fillId="9" borderId="9" xfId="0" applyNumberFormat="1" applyFont="1" applyFill="1" applyBorder="1" applyAlignment="1" applyProtection="1">
      <alignment horizontal="center"/>
    </xf>
    <xf numFmtId="0" fontId="6" fillId="7" borderId="9" xfId="0" applyFont="1" applyFill="1" applyBorder="1" applyAlignment="1" applyProtection="1">
      <alignment horizontal="center" textRotation="90"/>
    </xf>
    <xf numFmtId="0" fontId="6" fillId="9" borderId="32" xfId="0" applyFont="1" applyFill="1" applyBorder="1" applyAlignment="1" applyProtection="1">
      <alignment horizontal="center" textRotation="90"/>
    </xf>
    <xf numFmtId="165" fontId="2" fillId="7" borderId="64" xfId="0" applyNumberFormat="1" applyFont="1" applyFill="1" applyBorder="1" applyAlignment="1" applyProtection="1">
      <alignment horizontal="center"/>
    </xf>
    <xf numFmtId="1" fontId="2" fillId="7" borderId="9" xfId="0" applyNumberFormat="1" applyFont="1" applyFill="1" applyBorder="1" applyAlignment="1" applyProtection="1">
      <alignment horizontal="center"/>
    </xf>
    <xf numFmtId="165" fontId="24" fillId="7" borderId="9" xfId="0" applyNumberFormat="1" applyFont="1" applyFill="1" applyBorder="1" applyAlignment="1">
      <alignment horizontal="center"/>
    </xf>
    <xf numFmtId="165" fontId="42" fillId="7" borderId="9" xfId="0" applyNumberFormat="1" applyFont="1" applyFill="1" applyBorder="1" applyAlignment="1">
      <alignment horizontal="center"/>
    </xf>
    <xf numFmtId="165" fontId="44" fillId="7" borderId="9" xfId="0" applyNumberFormat="1" applyFont="1" applyFill="1" applyBorder="1" applyAlignment="1">
      <alignment horizontal="center"/>
    </xf>
    <xf numFmtId="0" fontId="45" fillId="7" borderId="9" xfId="0" applyFont="1" applyFill="1" applyBorder="1" applyAlignment="1">
      <alignment horizontal="center" textRotation="90"/>
    </xf>
    <xf numFmtId="0" fontId="45" fillId="7" borderId="32" xfId="0" applyFont="1" applyFill="1" applyBorder="1" applyAlignment="1">
      <alignment horizontal="center" textRotation="90"/>
    </xf>
    <xf numFmtId="165" fontId="7" fillId="7" borderId="131" xfId="0" applyNumberFormat="1" applyFont="1" applyFill="1" applyBorder="1" applyAlignment="1" applyProtection="1">
      <alignment horizontal="center"/>
    </xf>
    <xf numFmtId="1" fontId="50" fillId="7" borderId="64" xfId="0" applyNumberFormat="1" applyFont="1" applyFill="1" applyBorder="1" applyAlignment="1">
      <alignment horizontal="center"/>
    </xf>
    <xf numFmtId="2" fontId="12" fillId="7" borderId="9" xfId="0" applyNumberFormat="1" applyFont="1" applyFill="1" applyBorder="1" applyAlignment="1">
      <alignment horizontal="center"/>
    </xf>
    <xf numFmtId="2" fontId="3" fillId="7" borderId="9" xfId="0" applyNumberFormat="1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1" fontId="50" fillId="7" borderId="9" xfId="0" applyNumberFormat="1" applyFont="1" applyFill="1" applyBorder="1" applyAlignment="1">
      <alignment horizontal="center"/>
    </xf>
    <xf numFmtId="0" fontId="0" fillId="7" borderId="32" xfId="0" applyFill="1" applyBorder="1" applyProtection="1"/>
    <xf numFmtId="0" fontId="25" fillId="7" borderId="0" xfId="0" applyFont="1" applyFill="1" applyBorder="1" applyAlignment="1">
      <alignment horizontal="center"/>
    </xf>
    <xf numFmtId="0" fontId="26" fillId="7" borderId="0" xfId="0" applyFont="1" applyFill="1" applyBorder="1"/>
    <xf numFmtId="165" fontId="21" fillId="9" borderId="0" xfId="0" applyNumberFormat="1" applyFont="1" applyFill="1" applyBorder="1" applyAlignment="1" applyProtection="1">
      <alignment horizontal="center"/>
    </xf>
    <xf numFmtId="165" fontId="22" fillId="9" borderId="0" xfId="0" applyNumberFormat="1" applyFont="1" applyFill="1" applyBorder="1" applyAlignment="1" applyProtection="1">
      <alignment horizontal="center"/>
    </xf>
    <xf numFmtId="165" fontId="7" fillId="7" borderId="0" xfId="0" applyNumberFormat="1" applyFont="1" applyFill="1" applyBorder="1" applyAlignment="1" applyProtection="1"/>
    <xf numFmtId="0" fontId="7" fillId="7" borderId="0" xfId="0" applyFont="1" applyFill="1" applyBorder="1" applyAlignment="1" applyProtection="1">
      <alignment horizontal="center"/>
    </xf>
    <xf numFmtId="0" fontId="0" fillId="7" borderId="0" xfId="0" applyFill="1" applyBorder="1" applyProtection="1"/>
    <xf numFmtId="165" fontId="7" fillId="7" borderId="0" xfId="0" applyNumberFormat="1" applyFont="1" applyFill="1" applyBorder="1" applyProtection="1"/>
    <xf numFmtId="1" fontId="7" fillId="7" borderId="0" xfId="0" applyNumberFormat="1" applyFont="1" applyFill="1" applyBorder="1" applyAlignment="1" applyProtection="1">
      <alignment horizontal="center"/>
    </xf>
    <xf numFmtId="2" fontId="12" fillId="7" borderId="0" xfId="0" applyNumberFormat="1" applyFont="1" applyFill="1" applyBorder="1" applyAlignment="1" applyProtection="1">
      <alignment horizontal="center"/>
    </xf>
    <xf numFmtId="2" fontId="3" fillId="7" borderId="0" xfId="0" applyNumberFormat="1" applyFont="1" applyFill="1" applyBorder="1" applyAlignment="1" applyProtection="1">
      <alignment horizontal="center"/>
    </xf>
    <xf numFmtId="0" fontId="2" fillId="0" borderId="130" xfId="0" applyFont="1" applyBorder="1" applyAlignment="1" applyProtection="1">
      <alignment horizontal="center"/>
    </xf>
    <xf numFmtId="165" fontId="2" fillId="0" borderId="60" xfId="0" applyNumberFormat="1" applyFont="1" applyBorder="1" applyAlignment="1" applyProtection="1">
      <alignment horizontal="center"/>
    </xf>
    <xf numFmtId="165" fontId="2" fillId="0" borderId="81" xfId="0" applyNumberFormat="1" applyFont="1" applyBorder="1" applyAlignment="1" applyProtection="1">
      <alignment horizontal="center"/>
    </xf>
    <xf numFmtId="165" fontId="2" fillId="0" borderId="71" xfId="0" applyNumberFormat="1" applyFont="1" applyBorder="1" applyAlignment="1" applyProtection="1">
      <alignment horizontal="center"/>
    </xf>
    <xf numFmtId="165" fontId="2" fillId="9" borderId="8" xfId="0" applyNumberFormat="1" applyFont="1" applyFill="1" applyBorder="1" applyAlignment="1" applyProtection="1">
      <alignment horizontal="center"/>
    </xf>
    <xf numFmtId="165" fontId="2" fillId="9" borderId="12" xfId="0" applyNumberFormat="1" applyFont="1" applyFill="1" applyBorder="1" applyAlignment="1" applyProtection="1">
      <alignment horizontal="center"/>
    </xf>
    <xf numFmtId="165" fontId="2" fillId="0" borderId="12" xfId="0" applyNumberFormat="1" applyFont="1" applyBorder="1" applyProtection="1"/>
    <xf numFmtId="2" fontId="13" fillId="0" borderId="5" xfId="0" applyNumberFormat="1" applyFont="1" applyBorder="1" applyAlignment="1" applyProtection="1">
      <alignment horizontal="center"/>
    </xf>
    <xf numFmtId="2" fontId="13" fillId="0" borderId="4" xfId="0" applyNumberFormat="1" applyFont="1" applyBorder="1" applyAlignment="1" applyProtection="1">
      <alignment horizontal="center"/>
    </xf>
    <xf numFmtId="2" fontId="13" fillId="0" borderId="9" xfId="0" applyNumberFormat="1" applyFont="1" applyBorder="1" applyAlignment="1" applyProtection="1">
      <alignment horizontal="center"/>
    </xf>
    <xf numFmtId="2" fontId="13" fillId="0" borderId="34" xfId="0" applyNumberFormat="1" applyFont="1" applyBorder="1" applyAlignment="1" applyProtection="1">
      <alignment horizontal="center"/>
    </xf>
    <xf numFmtId="165" fontId="2" fillId="0" borderId="156" xfId="0" applyNumberFormat="1" applyFont="1" applyBorder="1" applyAlignment="1" applyProtection="1">
      <alignment horizontal="center"/>
    </xf>
    <xf numFmtId="165" fontId="7" fillId="0" borderId="102" xfId="0" applyNumberFormat="1" applyFont="1" applyBorder="1" applyAlignment="1" applyProtection="1">
      <alignment horizontal="center"/>
    </xf>
    <xf numFmtId="165" fontId="1" fillId="4" borderId="103" xfId="0" applyNumberFormat="1" applyFont="1" applyFill="1" applyBorder="1" applyAlignment="1" applyProtection="1">
      <alignment horizontal="center"/>
    </xf>
    <xf numFmtId="165" fontId="4" fillId="2" borderId="103" xfId="0" applyNumberFormat="1" applyFont="1" applyFill="1" applyBorder="1" applyAlignment="1" applyProtection="1">
      <alignment horizontal="center"/>
    </xf>
    <xf numFmtId="165" fontId="1" fillId="2" borderId="103" xfId="0" applyNumberFormat="1" applyFont="1" applyFill="1" applyBorder="1" applyAlignment="1" applyProtection="1">
      <alignment horizontal="center"/>
    </xf>
    <xf numFmtId="2" fontId="13" fillId="0" borderId="157" xfId="0" applyNumberFormat="1" applyFont="1" applyBorder="1" applyAlignment="1" applyProtection="1">
      <alignment horizontal="center"/>
    </xf>
    <xf numFmtId="165" fontId="2" fillId="0" borderId="158" xfId="0" applyNumberFormat="1" applyFont="1" applyBorder="1" applyAlignment="1" applyProtection="1">
      <alignment horizontal="center"/>
    </xf>
    <xf numFmtId="0" fontId="21" fillId="0" borderId="109" xfId="0" applyFont="1" applyFill="1" applyBorder="1" applyAlignment="1">
      <alignment horizontal="center" vertical="center"/>
    </xf>
    <xf numFmtId="0" fontId="2" fillId="0" borderId="97" xfId="0" applyFont="1" applyBorder="1" applyAlignment="1" applyProtection="1">
      <alignment horizontal="center"/>
    </xf>
    <xf numFmtId="0" fontId="2" fillId="0" borderId="88" xfId="0" applyFont="1" applyBorder="1" applyProtection="1"/>
    <xf numFmtId="0" fontId="2" fillId="0" borderId="140" xfId="0" applyFont="1" applyBorder="1" applyProtection="1"/>
    <xf numFmtId="0" fontId="14" fillId="0" borderId="97" xfId="0" applyFont="1" applyBorder="1" applyProtection="1"/>
    <xf numFmtId="49" fontId="2" fillId="0" borderId="97" xfId="0" applyNumberFormat="1" applyFont="1" applyBorder="1" applyAlignment="1" applyProtection="1">
      <alignment horizontal="center"/>
    </xf>
    <xf numFmtId="0" fontId="2" fillId="0" borderId="63" xfId="0" applyFont="1" applyBorder="1" applyAlignment="1" applyProtection="1">
      <alignment horizontal="center"/>
    </xf>
    <xf numFmtId="165" fontId="2" fillId="7" borderId="10" xfId="0" applyNumberFormat="1" applyFont="1" applyFill="1" applyBorder="1" applyProtection="1"/>
    <xf numFmtId="0" fontId="2" fillId="7" borderId="10" xfId="0" applyFont="1" applyFill="1" applyBorder="1" applyAlignment="1" applyProtection="1">
      <alignment horizontal="center"/>
    </xf>
    <xf numFmtId="0" fontId="8" fillId="7" borderId="10" xfId="0" applyFont="1" applyFill="1" applyBorder="1" applyProtection="1"/>
    <xf numFmtId="165" fontId="2" fillId="7" borderId="10" xfId="0" applyNumberFormat="1" applyFont="1" applyFill="1" applyBorder="1" applyAlignment="1" applyProtection="1">
      <alignment horizontal="center"/>
    </xf>
    <xf numFmtId="165" fontId="1" fillId="9" borderId="10" xfId="0" applyNumberFormat="1" applyFont="1" applyFill="1" applyBorder="1" applyAlignment="1" applyProtection="1">
      <alignment horizontal="center"/>
    </xf>
    <xf numFmtId="165" fontId="4" fillId="9" borderId="10" xfId="0" applyNumberFormat="1" applyFont="1" applyFill="1" applyBorder="1" applyAlignment="1" applyProtection="1">
      <alignment horizontal="center"/>
    </xf>
    <xf numFmtId="0" fontId="6" fillId="7" borderId="10" xfId="0" applyFont="1" applyFill="1" applyBorder="1" applyAlignment="1" applyProtection="1">
      <alignment horizontal="center" textRotation="90"/>
    </xf>
    <xf numFmtId="0" fontId="6" fillId="9" borderId="20" xfId="0" applyFont="1" applyFill="1" applyBorder="1" applyAlignment="1" applyProtection="1">
      <alignment horizontal="center" textRotation="90"/>
    </xf>
    <xf numFmtId="0" fontId="34" fillId="7" borderId="37" xfId="0" applyFont="1" applyFill="1" applyBorder="1" applyAlignment="1"/>
    <xf numFmtId="1" fontId="50" fillId="0" borderId="146" xfId="0" applyNumberFormat="1" applyFont="1" applyBorder="1" applyAlignment="1">
      <alignment horizontal="center"/>
    </xf>
    <xf numFmtId="2" fontId="12" fillId="0" borderId="97" xfId="0" applyNumberFormat="1" applyFont="1" applyBorder="1" applyAlignment="1">
      <alignment horizontal="center"/>
    </xf>
    <xf numFmtId="2" fontId="3" fillId="0" borderId="97" xfId="0" applyNumberFormat="1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1" fontId="50" fillId="0" borderId="97" xfId="0" applyNumberFormat="1" applyFont="1" applyBorder="1" applyAlignment="1">
      <alignment horizontal="center"/>
    </xf>
    <xf numFmtId="1" fontId="50" fillId="16" borderId="97" xfId="0" applyNumberFormat="1" applyFont="1" applyFill="1" applyBorder="1" applyAlignment="1">
      <alignment horizontal="center"/>
    </xf>
    <xf numFmtId="2" fontId="22" fillId="8" borderId="97" xfId="0" applyNumberFormat="1" applyFont="1" applyFill="1" applyBorder="1" applyAlignment="1">
      <alignment horizontal="center"/>
    </xf>
    <xf numFmtId="2" fontId="19" fillId="7" borderId="97" xfId="0" applyNumberFormat="1" applyFont="1" applyFill="1" applyBorder="1" applyAlignment="1">
      <alignment horizontal="center"/>
    </xf>
    <xf numFmtId="1" fontId="50" fillId="17" borderId="97" xfId="0" applyNumberFormat="1" applyFont="1" applyFill="1" applyBorder="1" applyAlignment="1">
      <alignment horizontal="center"/>
    </xf>
    <xf numFmtId="2" fontId="50" fillId="8" borderId="97" xfId="0" applyNumberFormat="1" applyFont="1" applyFill="1" applyBorder="1" applyAlignment="1">
      <alignment horizontal="center"/>
    </xf>
    <xf numFmtId="2" fontId="50" fillId="7" borderId="97" xfId="0" applyNumberFormat="1" applyFont="1" applyFill="1" applyBorder="1" applyAlignment="1">
      <alignment horizontal="center"/>
    </xf>
    <xf numFmtId="0" fontId="25" fillId="7" borderId="45" xfId="0" applyFont="1" applyFill="1" applyBorder="1" applyAlignment="1">
      <alignment horizontal="center"/>
    </xf>
    <xf numFmtId="0" fontId="24" fillId="7" borderId="45" xfId="0" applyFont="1" applyFill="1" applyBorder="1" applyAlignment="1">
      <alignment horizontal="center"/>
    </xf>
    <xf numFmtId="0" fontId="26" fillId="7" borderId="46" xfId="0" applyFont="1" applyFill="1" applyBorder="1"/>
    <xf numFmtId="0" fontId="26" fillId="7" borderId="159" xfId="0" applyFont="1" applyFill="1" applyBorder="1"/>
    <xf numFmtId="165" fontId="7" fillId="0" borderId="97" xfId="0" applyNumberFormat="1" applyFont="1" applyBorder="1" applyAlignment="1" applyProtection="1">
      <alignment horizontal="center"/>
    </xf>
    <xf numFmtId="0" fontId="0" fillId="0" borderId="13" xfId="0" applyBorder="1"/>
    <xf numFmtId="0" fontId="0" fillId="0" borderId="7" xfId="0" applyBorder="1" applyProtection="1"/>
    <xf numFmtId="0" fontId="2" fillId="0" borderId="7" xfId="0" applyFont="1" applyBorder="1" applyProtection="1"/>
    <xf numFmtId="0" fontId="0" fillId="0" borderId="88" xfId="0" applyBorder="1" applyProtection="1"/>
    <xf numFmtId="0" fontId="2" fillId="0" borderId="17" xfId="0" applyFont="1" applyBorder="1" applyProtection="1"/>
    <xf numFmtId="0" fontId="2" fillId="0" borderId="15" xfId="0" applyFont="1" applyBorder="1" applyProtection="1"/>
    <xf numFmtId="0" fontId="22" fillId="18" borderId="1" xfId="0" applyFont="1" applyFill="1" applyBorder="1" applyAlignment="1" applyProtection="1">
      <alignment textRotation="90"/>
    </xf>
    <xf numFmtId="165" fontId="7" fillId="2" borderId="17" xfId="0" applyNumberFormat="1" applyFont="1" applyFill="1" applyBorder="1" applyAlignment="1" applyProtection="1">
      <alignment horizontal="center"/>
    </xf>
    <xf numFmtId="1" fontId="20" fillId="2" borderId="4" xfId="0" applyNumberFormat="1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textRotation="90"/>
    </xf>
    <xf numFmtId="165" fontId="34" fillId="0" borderId="128" xfId="0" applyNumberFormat="1" applyFont="1" applyBorder="1" applyAlignment="1">
      <alignment horizontal="center"/>
    </xf>
    <xf numFmtId="1" fontId="34" fillId="0" borderId="5" xfId="0" applyNumberFormat="1" applyFont="1" applyBorder="1" applyAlignment="1">
      <alignment horizontal="center"/>
    </xf>
    <xf numFmtId="165" fontId="24" fillId="0" borderId="5" xfId="0" applyNumberFormat="1" applyFont="1" applyBorder="1" applyAlignment="1">
      <alignment horizontal="center"/>
    </xf>
    <xf numFmtId="165" fontId="42" fillId="14" borderId="5" xfId="0" applyNumberFormat="1" applyFont="1" applyFill="1" applyBorder="1" applyAlignment="1">
      <alignment horizontal="center"/>
    </xf>
    <xf numFmtId="165" fontId="42" fillId="8" borderId="5" xfId="0" applyNumberFormat="1" applyFont="1" applyFill="1" applyBorder="1" applyAlignment="1">
      <alignment horizontal="center"/>
    </xf>
    <xf numFmtId="165" fontId="44" fillId="15" borderId="5" xfId="0" applyNumberFormat="1" applyFont="1" applyFill="1" applyBorder="1" applyAlignment="1">
      <alignment horizontal="center"/>
    </xf>
    <xf numFmtId="165" fontId="42" fillId="15" borderId="5" xfId="0" applyNumberFormat="1" applyFont="1" applyFill="1" applyBorder="1" applyAlignment="1">
      <alignment horizontal="center"/>
    </xf>
    <xf numFmtId="0" fontId="45" fillId="0" borderId="5" xfId="0" applyFont="1" applyBorder="1" applyAlignment="1">
      <alignment horizontal="center" textRotation="90"/>
    </xf>
    <xf numFmtId="0" fontId="45" fillId="8" borderId="18" xfId="0" applyFont="1" applyFill="1" applyBorder="1" applyAlignment="1">
      <alignment horizontal="center" textRotation="90"/>
    </xf>
    <xf numFmtId="0" fontId="5" fillId="7" borderId="36" xfId="0" applyFont="1" applyFill="1" applyBorder="1" applyProtection="1"/>
    <xf numFmtId="0" fontId="14" fillId="7" borderId="0" xfId="0" applyFont="1" applyFill="1" applyProtection="1"/>
    <xf numFmtId="0" fontId="27" fillId="7" borderId="37" xfId="0" applyFont="1" applyFill="1" applyBorder="1"/>
    <xf numFmtId="49" fontId="26" fillId="7" borderId="37" xfId="0" applyNumberFormat="1" applyFont="1" applyFill="1" applyBorder="1" applyAlignment="1">
      <alignment horizontal="center"/>
    </xf>
    <xf numFmtId="0" fontId="8" fillId="0" borderId="42" xfId="0" applyFont="1" applyBorder="1" applyAlignment="1" applyProtection="1">
      <alignment horizontal="center"/>
    </xf>
    <xf numFmtId="0" fontId="7" fillId="0" borderId="160" xfId="0" applyFont="1" applyBorder="1" applyAlignment="1" applyProtection="1">
      <alignment horizontal="center"/>
    </xf>
    <xf numFmtId="0" fontId="7" fillId="0" borderId="160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165" fontId="1" fillId="3" borderId="0" xfId="0" applyNumberFormat="1" applyFont="1" applyFill="1" applyBorder="1" applyAlignment="1" applyProtection="1">
      <alignment horizontal="center"/>
    </xf>
    <xf numFmtId="165" fontId="1" fillId="4" borderId="0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textRotation="90"/>
    </xf>
    <xf numFmtId="0" fontId="6" fillId="4" borderId="162" xfId="0" applyFont="1" applyFill="1" applyBorder="1" applyAlignment="1" applyProtection="1">
      <alignment horizontal="center" textRotation="90"/>
    </xf>
    <xf numFmtId="165" fontId="7" fillId="0" borderId="101" xfId="0" applyNumberFormat="1" applyFont="1" applyFill="1" applyBorder="1" applyAlignment="1" applyProtection="1">
      <alignment horizontal="center"/>
    </xf>
    <xf numFmtId="0" fontId="7" fillId="0" borderId="98" xfId="0" applyFont="1" applyBorder="1" applyAlignment="1" applyProtection="1">
      <alignment horizontal="center"/>
    </xf>
    <xf numFmtId="0" fontId="0" fillId="0" borderId="98" xfId="0" applyBorder="1" applyProtection="1"/>
    <xf numFmtId="0" fontId="6" fillId="0" borderId="98" xfId="0" applyFont="1" applyBorder="1" applyAlignment="1" applyProtection="1">
      <alignment horizontal="center" textRotation="90"/>
    </xf>
    <xf numFmtId="0" fontId="6" fillId="4" borderId="83" xfId="0" applyFont="1" applyFill="1" applyBorder="1" applyAlignment="1" applyProtection="1">
      <alignment horizontal="center" textRotation="90"/>
    </xf>
    <xf numFmtId="165" fontId="7" fillId="7" borderId="101" xfId="0" applyNumberFormat="1" applyFont="1" applyFill="1" applyBorder="1" applyAlignment="1" applyProtection="1">
      <alignment horizontal="center"/>
    </xf>
    <xf numFmtId="165" fontId="2" fillId="0" borderId="98" xfId="0" applyNumberFormat="1" applyFont="1" applyBorder="1" applyAlignment="1" applyProtection="1">
      <alignment horizontal="center"/>
    </xf>
    <xf numFmtId="165" fontId="2" fillId="0" borderId="101" xfId="0" applyNumberFormat="1" applyFont="1" applyBorder="1" applyAlignment="1" applyProtection="1"/>
    <xf numFmtId="1" fontId="2" fillId="0" borderId="98" xfId="0" applyNumberFormat="1" applyFont="1" applyBorder="1" applyAlignment="1" applyProtection="1">
      <alignment horizontal="center"/>
    </xf>
    <xf numFmtId="1" fontId="7" fillId="7" borderId="98" xfId="0" applyNumberFormat="1" applyFont="1" applyFill="1" applyBorder="1" applyAlignment="1" applyProtection="1">
      <alignment horizontal="center"/>
    </xf>
    <xf numFmtId="165" fontId="7" fillId="7" borderId="98" xfId="0" applyNumberFormat="1" applyFont="1" applyFill="1" applyBorder="1" applyAlignment="1" applyProtection="1">
      <alignment horizontal="center"/>
    </xf>
    <xf numFmtId="0" fontId="6" fillId="7" borderId="98" xfId="0" applyFont="1" applyFill="1" applyBorder="1" applyAlignment="1" applyProtection="1">
      <alignment horizontal="center" textRotation="90"/>
    </xf>
    <xf numFmtId="0" fontId="6" fillId="4" borderId="27" xfId="0" applyFont="1" applyFill="1" applyBorder="1" applyAlignment="1" applyProtection="1">
      <alignment horizontal="center" textRotation="90"/>
    </xf>
    <xf numFmtId="165" fontId="7" fillId="0" borderId="163" xfId="0" applyNumberFormat="1" applyFont="1" applyBorder="1" applyAlignment="1" applyProtection="1">
      <alignment horizontal="center"/>
    </xf>
    <xf numFmtId="165" fontId="2" fillId="0" borderId="101" xfId="0" applyNumberFormat="1" applyFont="1" applyBorder="1" applyAlignment="1" applyProtection="1">
      <alignment horizontal="center"/>
    </xf>
    <xf numFmtId="165" fontId="24" fillId="0" borderId="98" xfId="0" applyNumberFormat="1" applyFont="1" applyBorder="1" applyAlignment="1">
      <alignment horizontal="center"/>
    </xf>
    <xf numFmtId="165" fontId="42" fillId="14" borderId="98" xfId="0" applyNumberFormat="1" applyFont="1" applyFill="1" applyBorder="1" applyAlignment="1">
      <alignment horizontal="center"/>
    </xf>
    <xf numFmtId="165" fontId="42" fillId="8" borderId="98" xfId="0" applyNumberFormat="1" applyFont="1" applyFill="1" applyBorder="1" applyAlignment="1">
      <alignment horizontal="center"/>
    </xf>
    <xf numFmtId="165" fontId="44" fillId="15" borderId="98" xfId="0" applyNumberFormat="1" applyFont="1" applyFill="1" applyBorder="1" applyAlignment="1">
      <alignment horizontal="center"/>
    </xf>
    <xf numFmtId="165" fontId="42" fillId="15" borderId="98" xfId="0" applyNumberFormat="1" applyFont="1" applyFill="1" applyBorder="1" applyAlignment="1">
      <alignment horizontal="center"/>
    </xf>
    <xf numFmtId="0" fontId="45" fillId="0" borderId="98" xfId="0" applyFont="1" applyBorder="1" applyAlignment="1">
      <alignment horizontal="center" textRotation="90"/>
    </xf>
    <xf numFmtId="0" fontId="45" fillId="8" borderId="83" xfId="0" applyFont="1" applyFill="1" applyBorder="1" applyAlignment="1">
      <alignment horizontal="center" textRotation="90"/>
    </xf>
    <xf numFmtId="165" fontId="7" fillId="0" borderId="101" xfId="0" applyNumberFormat="1" applyFont="1" applyBorder="1" applyAlignment="1" applyProtection="1"/>
    <xf numFmtId="165" fontId="7" fillId="0" borderId="98" xfId="0" applyNumberFormat="1" applyFont="1" applyBorder="1" applyAlignment="1" applyProtection="1"/>
    <xf numFmtId="1" fontId="14" fillId="0" borderId="98" xfId="0" applyNumberFormat="1" applyFont="1" applyBorder="1" applyAlignment="1" applyProtection="1">
      <alignment horizontal="center"/>
    </xf>
    <xf numFmtId="165" fontId="7" fillId="0" borderId="98" xfId="0" applyNumberFormat="1" applyFont="1" applyBorder="1" applyAlignment="1" applyProtection="1">
      <alignment horizontal="center"/>
    </xf>
    <xf numFmtId="1" fontId="50" fillId="0" borderId="101" xfId="0" applyNumberFormat="1" applyFont="1" applyBorder="1" applyAlignment="1">
      <alignment horizontal="center"/>
    </xf>
    <xf numFmtId="0" fontId="7" fillId="7" borderId="161" xfId="0" applyFont="1" applyFill="1" applyBorder="1" applyProtection="1"/>
    <xf numFmtId="0" fontId="7" fillId="7" borderId="137" xfId="0" applyFont="1" applyFill="1" applyBorder="1" applyProtection="1"/>
    <xf numFmtId="0" fontId="7" fillId="0" borderId="86" xfId="0" applyFont="1" applyBorder="1" applyAlignment="1" applyProtection="1">
      <alignment horizontal="center" textRotation="90"/>
    </xf>
    <xf numFmtId="0" fontId="7" fillId="0" borderId="1" xfId="0" applyFont="1" applyBorder="1" applyAlignment="1" applyProtection="1">
      <alignment horizontal="center" textRotation="90"/>
    </xf>
    <xf numFmtId="0" fontId="7" fillId="0" borderId="1" xfId="0" applyFont="1" applyBorder="1" applyAlignment="1" applyProtection="1">
      <alignment textRotation="90"/>
    </xf>
    <xf numFmtId="0" fontId="16" fillId="3" borderId="1" xfId="0" applyFont="1" applyFill="1" applyBorder="1" applyAlignment="1" applyProtection="1">
      <alignment textRotation="90"/>
    </xf>
    <xf numFmtId="0" fontId="10" fillId="4" borderId="2" xfId="0" applyFont="1" applyFill="1" applyBorder="1" applyAlignment="1" applyProtection="1">
      <alignment textRotation="90"/>
    </xf>
    <xf numFmtId="0" fontId="17" fillId="2" borderId="2" xfId="0" applyFont="1" applyFill="1" applyBorder="1" applyAlignment="1" applyProtection="1">
      <alignment textRotation="90"/>
    </xf>
    <xf numFmtId="0" fontId="10" fillId="2" borderId="2" xfId="0" applyFont="1" applyFill="1" applyBorder="1" applyAlignment="1" applyProtection="1">
      <alignment textRotation="90"/>
    </xf>
    <xf numFmtId="0" fontId="46" fillId="0" borderId="87" xfId="0" applyFont="1" applyBorder="1" applyAlignment="1" applyProtection="1">
      <alignment textRotation="90"/>
    </xf>
    <xf numFmtId="0" fontId="46" fillId="4" borderId="87" xfId="0" applyFont="1" applyFill="1" applyBorder="1" applyAlignment="1" applyProtection="1">
      <alignment textRotation="90"/>
    </xf>
    <xf numFmtId="0" fontId="52" fillId="8" borderId="120" xfId="0" applyFont="1" applyFill="1" applyBorder="1" applyAlignment="1">
      <alignment textRotation="90"/>
    </xf>
    <xf numFmtId="0" fontId="45" fillId="0" borderId="127" xfId="0" applyFont="1" applyBorder="1" applyAlignment="1">
      <alignment textRotation="90"/>
    </xf>
    <xf numFmtId="0" fontId="45" fillId="8" borderId="127" xfId="0" applyFont="1" applyFill="1" applyBorder="1" applyAlignment="1">
      <alignment textRotation="90"/>
    </xf>
    <xf numFmtId="165" fontId="20" fillId="0" borderId="16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52" fillId="8" borderId="4" xfId="0" applyNumberFormat="1" applyFont="1" applyFill="1" applyBorder="1" applyAlignment="1">
      <alignment horizontal="center"/>
    </xf>
    <xf numFmtId="165" fontId="20" fillId="0" borderId="17" xfId="0" applyNumberFormat="1" applyFont="1" applyBorder="1" applyAlignment="1"/>
    <xf numFmtId="0" fontId="51" fillId="7" borderId="3" xfId="0" applyFont="1" applyFill="1" applyBorder="1" applyAlignment="1" applyProtection="1">
      <alignment horizontal="center" vertical="center"/>
    </xf>
    <xf numFmtId="0" fontId="34" fillId="7" borderId="39" xfId="0" applyFont="1" applyFill="1" applyBorder="1"/>
    <xf numFmtId="0" fontId="34" fillId="7" borderId="41" xfId="0" applyFont="1" applyFill="1" applyBorder="1"/>
    <xf numFmtId="0" fontId="34" fillId="7" borderId="48" xfId="0" applyFont="1" applyFill="1" applyBorder="1"/>
    <xf numFmtId="0" fontId="34" fillId="7" borderId="49" xfId="0" applyFont="1" applyFill="1" applyBorder="1"/>
    <xf numFmtId="0" fontId="7" fillId="7" borderId="40" xfId="0" applyFont="1" applyFill="1" applyBorder="1" applyProtection="1"/>
    <xf numFmtId="0" fontId="7" fillId="7" borderId="38" xfId="0" applyFont="1" applyFill="1" applyBorder="1" applyProtection="1"/>
    <xf numFmtId="49" fontId="23" fillId="0" borderId="48" xfId="0" applyNumberFormat="1" applyFont="1" applyBorder="1" applyAlignment="1">
      <alignment horizontal="center"/>
    </xf>
    <xf numFmtId="165" fontId="11" fillId="0" borderId="98" xfId="0" applyNumberFormat="1" applyFont="1" applyBorder="1" applyAlignment="1" applyProtection="1">
      <alignment horizontal="center"/>
    </xf>
    <xf numFmtId="165" fontId="12" fillId="3" borderId="98" xfId="0" applyNumberFormat="1" applyFont="1" applyFill="1" applyBorder="1" applyAlignment="1" applyProtection="1">
      <alignment horizontal="center"/>
    </xf>
    <xf numFmtId="165" fontId="12" fillId="4" borderId="98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 textRotation="90"/>
    </xf>
    <xf numFmtId="165" fontId="11" fillId="7" borderId="6" xfId="0" applyNumberFormat="1" applyFont="1" applyFill="1" applyBorder="1" applyAlignment="1" applyProtection="1">
      <alignment horizontal="center"/>
    </xf>
    <xf numFmtId="0" fontId="7" fillId="0" borderId="85" xfId="0" applyFont="1" applyBorder="1" applyAlignment="1" applyProtection="1">
      <alignment horizontal="center"/>
    </xf>
    <xf numFmtId="165" fontId="7" fillId="0" borderId="25" xfId="0" applyNumberFormat="1" applyFont="1" applyBorder="1" applyAlignment="1" applyProtection="1"/>
    <xf numFmtId="165" fontId="7" fillId="0" borderId="6" xfId="0" applyNumberFormat="1" applyFont="1" applyBorder="1" applyAlignment="1" applyProtection="1"/>
    <xf numFmtId="1" fontId="1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1" fontId="10" fillId="0" borderId="1" xfId="0" applyNumberFormat="1" applyFont="1" applyBorder="1" applyAlignment="1" applyProtection="1">
      <alignment horizontal="center"/>
    </xf>
    <xf numFmtId="2" fontId="22" fillId="4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Border="1" applyAlignment="1" applyProtection="1">
      <alignment horizontal="center"/>
    </xf>
    <xf numFmtId="0" fontId="36" fillId="0" borderId="1" xfId="0" applyFont="1" applyBorder="1" applyAlignment="1" applyProtection="1">
      <alignment horizontal="center"/>
    </xf>
    <xf numFmtId="0" fontId="0" fillId="0" borderId="85" xfId="0" applyBorder="1" applyProtection="1"/>
    <xf numFmtId="165" fontId="2" fillId="0" borderId="25" xfId="0" applyNumberFormat="1" applyFont="1" applyBorder="1" applyAlignment="1" applyProtection="1"/>
    <xf numFmtId="1" fontId="7" fillId="7" borderId="6" xfId="0" applyNumberFormat="1" applyFont="1" applyFill="1" applyBorder="1" applyAlignment="1" applyProtection="1">
      <alignment horizontal="center"/>
    </xf>
    <xf numFmtId="165" fontId="7" fillId="7" borderId="6" xfId="0" applyNumberFormat="1" applyFont="1" applyFill="1" applyBorder="1" applyAlignment="1" applyProtection="1">
      <alignment horizontal="center"/>
    </xf>
    <xf numFmtId="165" fontId="7" fillId="8" borderId="12" xfId="0" applyNumberFormat="1" applyFont="1" applyFill="1" applyBorder="1" applyAlignment="1" applyProtection="1">
      <alignment horizontal="center"/>
    </xf>
    <xf numFmtId="165" fontId="24" fillId="0" borderId="82" xfId="0" applyNumberFormat="1" applyFont="1" applyBorder="1" applyAlignment="1">
      <alignment horizontal="center"/>
    </xf>
    <xf numFmtId="165" fontId="42" fillId="14" borderId="82" xfId="0" applyNumberFormat="1" applyFont="1" applyFill="1" applyBorder="1" applyAlignment="1">
      <alignment horizontal="center"/>
    </xf>
    <xf numFmtId="165" fontId="42" fillId="8" borderId="82" xfId="0" applyNumberFormat="1" applyFont="1" applyFill="1" applyBorder="1" applyAlignment="1">
      <alignment horizontal="center"/>
    </xf>
    <xf numFmtId="165" fontId="44" fillId="15" borderId="82" xfId="0" applyNumberFormat="1" applyFont="1" applyFill="1" applyBorder="1" applyAlignment="1">
      <alignment horizontal="center"/>
    </xf>
    <xf numFmtId="165" fontId="42" fillId="15" borderId="82" xfId="0" applyNumberFormat="1" applyFont="1" applyFill="1" applyBorder="1" applyAlignment="1">
      <alignment horizontal="center"/>
    </xf>
    <xf numFmtId="0" fontId="45" fillId="0" borderId="82" xfId="0" applyFont="1" applyBorder="1" applyAlignment="1">
      <alignment horizontal="center" textRotation="90"/>
    </xf>
    <xf numFmtId="0" fontId="45" fillId="8" borderId="164" xfId="0" applyFont="1" applyFill="1" applyBorder="1" applyAlignment="1">
      <alignment horizontal="center" textRotation="90"/>
    </xf>
    <xf numFmtId="165" fontId="2" fillId="8" borderId="25" xfId="0" applyNumberFormat="1" applyFont="1" applyFill="1" applyBorder="1" applyAlignment="1" applyProtection="1">
      <alignment horizontal="center"/>
    </xf>
    <xf numFmtId="1" fontId="50" fillId="0" borderId="25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1" fontId="50" fillId="0" borderId="6" xfId="0" applyNumberFormat="1" applyFont="1" applyBorder="1" applyAlignment="1">
      <alignment horizontal="center"/>
    </xf>
    <xf numFmtId="1" fontId="50" fillId="16" borderId="6" xfId="0" applyNumberFormat="1" applyFont="1" applyFill="1" applyBorder="1" applyAlignment="1">
      <alignment horizontal="center"/>
    </xf>
    <xf numFmtId="2" fontId="22" fillId="8" borderId="6" xfId="0" applyNumberFormat="1" applyFont="1" applyFill="1" applyBorder="1" applyAlignment="1">
      <alignment horizontal="center"/>
    </xf>
    <xf numFmtId="2" fontId="19" fillId="7" borderId="6" xfId="0" applyNumberFormat="1" applyFont="1" applyFill="1" applyBorder="1" applyAlignment="1">
      <alignment horizontal="center"/>
    </xf>
    <xf numFmtId="1" fontId="50" fillId="17" borderId="6" xfId="0" applyNumberFormat="1" applyFont="1" applyFill="1" applyBorder="1" applyAlignment="1">
      <alignment horizontal="center"/>
    </xf>
    <xf numFmtId="2" fontId="50" fillId="8" borderId="6" xfId="0" applyNumberFormat="1" applyFont="1" applyFill="1" applyBorder="1" applyAlignment="1">
      <alignment horizontal="center"/>
    </xf>
    <xf numFmtId="2" fontId="50" fillId="7" borderId="6" xfId="0" applyNumberFormat="1" applyFont="1" applyFill="1" applyBorder="1" applyAlignment="1">
      <alignment horizontal="center"/>
    </xf>
    <xf numFmtId="0" fontId="0" fillId="0" borderId="11" xfId="0" applyBorder="1" applyProtection="1"/>
    <xf numFmtId="0" fontId="0" fillId="0" borderId="26" xfId="0" applyBorder="1" applyProtection="1"/>
    <xf numFmtId="0" fontId="8" fillId="0" borderId="54" xfId="0" applyFont="1" applyBorder="1" applyAlignment="1" applyProtection="1">
      <alignment horizontal="center"/>
    </xf>
    <xf numFmtId="0" fontId="14" fillId="0" borderId="37" xfId="0" applyFont="1" applyBorder="1" applyProtection="1"/>
    <xf numFmtId="49" fontId="23" fillId="0" borderId="37" xfId="0" applyNumberFormat="1" applyFont="1" applyBorder="1" applyAlignment="1">
      <alignment horizontal="center"/>
    </xf>
    <xf numFmtId="165" fontId="1" fillId="4" borderId="37" xfId="0" applyNumberFormat="1" applyFont="1" applyFill="1" applyBorder="1" applyAlignment="1" applyProtection="1">
      <alignment horizontal="center"/>
    </xf>
    <xf numFmtId="0" fontId="6" fillId="2" borderId="37" xfId="0" applyFont="1" applyFill="1" applyBorder="1" applyAlignment="1" applyProtection="1">
      <alignment horizontal="center" textRotation="90"/>
    </xf>
    <xf numFmtId="0" fontId="6" fillId="4" borderId="37" xfId="0" applyFont="1" applyFill="1" applyBorder="1" applyAlignment="1" applyProtection="1">
      <alignment horizontal="center" textRotation="90"/>
    </xf>
    <xf numFmtId="0" fontId="0" fillId="0" borderId="37" xfId="0" applyBorder="1" applyProtection="1"/>
    <xf numFmtId="165" fontId="2" fillId="0" borderId="37" xfId="0" applyNumberFormat="1" applyFont="1" applyFill="1" applyBorder="1" applyAlignment="1" applyProtection="1">
      <alignment horizontal="center"/>
    </xf>
    <xf numFmtId="165" fontId="7" fillId="7" borderId="37" xfId="0" applyNumberFormat="1" applyFont="1" applyFill="1" applyBorder="1" applyAlignment="1" applyProtection="1">
      <alignment horizontal="center"/>
    </xf>
    <xf numFmtId="1" fontId="7" fillId="0" borderId="37" xfId="0" applyNumberFormat="1" applyFont="1" applyBorder="1" applyAlignment="1" applyProtection="1">
      <alignment horizontal="center"/>
    </xf>
    <xf numFmtId="165" fontId="7" fillId="0" borderId="37" xfId="0" applyNumberFormat="1" applyFont="1" applyBorder="1" applyAlignment="1" applyProtection="1">
      <alignment horizontal="center"/>
    </xf>
    <xf numFmtId="1" fontId="2" fillId="0" borderId="37" xfId="0" applyNumberFormat="1" applyFont="1" applyBorder="1" applyAlignment="1" applyProtection="1">
      <alignment horizontal="center"/>
    </xf>
    <xf numFmtId="1" fontId="7" fillId="7" borderId="37" xfId="0" applyNumberFormat="1" applyFont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textRotation="90"/>
    </xf>
    <xf numFmtId="0" fontId="45" fillId="8" borderId="37" xfId="0" applyFont="1" applyFill="1" applyBorder="1" applyAlignment="1">
      <alignment horizontal="center" textRotation="90"/>
    </xf>
    <xf numFmtId="165" fontId="7" fillId="0" borderId="37" xfId="0" applyNumberFormat="1" applyFont="1" applyBorder="1" applyAlignment="1" applyProtection="1"/>
    <xf numFmtId="1" fontId="14" fillId="0" borderId="37" xfId="0" applyNumberFormat="1" applyFont="1" applyBorder="1" applyAlignment="1" applyProtection="1">
      <alignment horizontal="center"/>
    </xf>
    <xf numFmtId="0" fontId="0" fillId="0" borderId="165" xfId="0" applyBorder="1" applyProtection="1"/>
    <xf numFmtId="165" fontId="11" fillId="7" borderId="75" xfId="0" applyNumberFormat="1" applyFont="1" applyFill="1" applyBorder="1" applyProtection="1"/>
    <xf numFmtId="0" fontId="20" fillId="7" borderId="43" xfId="0" applyFont="1" applyFill="1" applyBorder="1"/>
    <xf numFmtId="0" fontId="20" fillId="7" borderId="44" xfId="0" applyFont="1" applyFill="1" applyBorder="1"/>
    <xf numFmtId="0" fontId="7" fillId="7" borderId="42" xfId="0" applyFont="1" applyFill="1" applyBorder="1" applyProtection="1"/>
    <xf numFmtId="49" fontId="23" fillId="7" borderId="42" xfId="0" applyNumberFormat="1" applyFont="1" applyFill="1" applyBorder="1" applyAlignment="1">
      <alignment horizontal="center"/>
    </xf>
    <xf numFmtId="0" fontId="23" fillId="7" borderId="42" xfId="0" applyFont="1" applyFill="1" applyBorder="1" applyAlignment="1">
      <alignment horizontal="center"/>
    </xf>
    <xf numFmtId="165" fontId="2" fillId="2" borderId="166" xfId="0" applyNumberFormat="1" applyFont="1" applyFill="1" applyBorder="1" applyAlignment="1" applyProtection="1">
      <alignment horizontal="center"/>
    </xf>
    <xf numFmtId="165" fontId="4" fillId="2" borderId="138" xfId="0" applyNumberFormat="1" applyFont="1" applyFill="1" applyBorder="1" applyAlignment="1" applyProtection="1">
      <alignment horizontal="center"/>
    </xf>
    <xf numFmtId="166" fontId="7" fillId="2" borderId="69" xfId="2" applyNumberFormat="1" applyFont="1" applyFill="1" applyBorder="1" applyAlignment="1" applyProtection="1">
      <alignment horizontal="center"/>
    </xf>
    <xf numFmtId="165" fontId="2" fillId="9" borderId="22" xfId="0" applyNumberFormat="1" applyFont="1" applyFill="1" applyBorder="1" applyAlignment="1" applyProtection="1">
      <alignment horizontal="center"/>
    </xf>
    <xf numFmtId="1" fontId="2" fillId="9" borderId="23" xfId="0" applyNumberFormat="1" applyFont="1" applyFill="1" applyBorder="1" applyAlignment="1" applyProtection="1">
      <alignment horizontal="center" vertical="center"/>
    </xf>
    <xf numFmtId="1" fontId="2" fillId="9" borderId="23" xfId="0" applyNumberFormat="1" applyFont="1" applyFill="1" applyBorder="1" applyAlignment="1" applyProtection="1">
      <alignment horizontal="center"/>
    </xf>
    <xf numFmtId="165" fontId="2" fillId="9" borderId="22" xfId="0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Border="1" applyAlignment="1" applyProtection="1">
      <alignment horizontal="center"/>
    </xf>
    <xf numFmtId="2" fontId="12" fillId="0" borderId="138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0" fontId="7" fillId="0" borderId="138" xfId="0" applyFont="1" applyBorder="1" applyAlignment="1" applyProtection="1">
      <alignment horizontal="center"/>
    </xf>
    <xf numFmtId="1" fontId="1" fillId="6" borderId="138" xfId="0" applyNumberFormat="1" applyFont="1" applyFill="1" applyBorder="1" applyAlignment="1" applyProtection="1">
      <alignment horizontal="center"/>
    </xf>
    <xf numFmtId="2" fontId="19" fillId="2" borderId="138" xfId="0" applyNumberFormat="1" applyFont="1" applyFill="1" applyBorder="1" applyAlignment="1" applyProtection="1">
      <alignment horizontal="center"/>
    </xf>
    <xf numFmtId="0" fontId="7" fillId="0" borderId="105" xfId="0" applyFont="1" applyBorder="1" applyAlignment="1" applyProtection="1">
      <alignment horizontal="center"/>
    </xf>
    <xf numFmtId="0" fontId="7" fillId="0" borderId="24" xfId="0" applyFont="1" applyBorder="1" applyProtection="1"/>
    <xf numFmtId="2" fontId="12" fillId="0" borderId="23" xfId="0" applyNumberFormat="1" applyFont="1" applyBorder="1" applyAlignment="1" applyProtection="1">
      <alignment horizontal="center"/>
    </xf>
    <xf numFmtId="1" fontId="10" fillId="0" borderId="23" xfId="0" applyNumberFormat="1" applyFont="1" applyBorder="1" applyAlignment="1" applyProtection="1">
      <alignment horizontal="center"/>
    </xf>
    <xf numFmtId="2" fontId="22" fillId="4" borderId="23" xfId="0" applyNumberFormat="1" applyFont="1" applyFill="1" applyBorder="1" applyAlignment="1" applyProtection="1">
      <alignment horizontal="center"/>
    </xf>
    <xf numFmtId="2" fontId="10" fillId="0" borderId="23" xfId="0" applyNumberFormat="1" applyFont="1" applyBorder="1" applyAlignment="1" applyProtection="1">
      <alignment horizontal="center"/>
    </xf>
    <xf numFmtId="0" fontId="36" fillId="0" borderId="23" xfId="0" applyFont="1" applyBorder="1" applyAlignment="1" applyProtection="1">
      <alignment horizontal="center"/>
    </xf>
    <xf numFmtId="0" fontId="8" fillId="0" borderId="105" xfId="0" applyFont="1" applyBorder="1" applyProtection="1"/>
    <xf numFmtId="165" fontId="7" fillId="0" borderId="23" xfId="0" applyNumberFormat="1" applyFont="1" applyBorder="1" applyAlignment="1" applyProtection="1">
      <alignment horizontal="center"/>
    </xf>
    <xf numFmtId="2" fontId="12" fillId="0" borderId="23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1" fontId="50" fillId="0" borderId="23" xfId="0" applyNumberFormat="1" applyFont="1" applyBorder="1" applyAlignment="1">
      <alignment horizontal="center"/>
    </xf>
    <xf numFmtId="1" fontId="50" fillId="16" borderId="23" xfId="0" applyNumberFormat="1" applyFont="1" applyFill="1" applyBorder="1" applyAlignment="1">
      <alignment horizontal="center"/>
    </xf>
    <xf numFmtId="2" fontId="22" fillId="8" borderId="23" xfId="0" applyNumberFormat="1" applyFont="1" applyFill="1" applyBorder="1" applyAlignment="1">
      <alignment horizontal="center"/>
    </xf>
    <xf numFmtId="2" fontId="19" fillId="7" borderId="23" xfId="0" applyNumberFormat="1" applyFont="1" applyFill="1" applyBorder="1" applyAlignment="1">
      <alignment horizontal="center"/>
    </xf>
    <xf numFmtId="1" fontId="50" fillId="17" borderId="23" xfId="0" applyNumberFormat="1" applyFont="1" applyFill="1" applyBorder="1" applyAlignment="1">
      <alignment horizontal="center"/>
    </xf>
    <xf numFmtId="2" fontId="50" fillId="8" borderId="23" xfId="0" applyNumberFormat="1" applyFont="1" applyFill="1" applyBorder="1" applyAlignment="1">
      <alignment horizontal="center"/>
    </xf>
    <xf numFmtId="2" fontId="50" fillId="7" borderId="23" xfId="0" applyNumberFormat="1" applyFont="1" applyFill="1" applyBorder="1" applyAlignment="1">
      <alignment horizontal="center"/>
    </xf>
    <xf numFmtId="0" fontId="8" fillId="0" borderId="24" xfId="0" applyFont="1" applyBorder="1" applyProtection="1"/>
    <xf numFmtId="0" fontId="1" fillId="0" borderId="141" xfId="0" applyFont="1" applyBorder="1" applyAlignment="1" applyProtection="1">
      <alignment horizontal="center" vertical="center"/>
    </xf>
    <xf numFmtId="0" fontId="1" fillId="0" borderId="167" xfId="0" applyFont="1" applyBorder="1" applyAlignment="1" applyProtection="1">
      <alignment horizontal="center" vertical="center"/>
    </xf>
    <xf numFmtId="0" fontId="1" fillId="0" borderId="168" xfId="0" applyFont="1" applyBorder="1" applyAlignment="1" applyProtection="1">
      <alignment horizontal="center" vertical="center"/>
    </xf>
    <xf numFmtId="0" fontId="1" fillId="2" borderId="169" xfId="0" applyFont="1" applyFill="1" applyBorder="1" applyAlignment="1" applyProtection="1">
      <alignment horizontal="center" textRotation="90"/>
    </xf>
    <xf numFmtId="0" fontId="1" fillId="2" borderId="168" xfId="0" applyFont="1" applyFill="1" applyBorder="1" applyAlignment="1" applyProtection="1">
      <alignment horizontal="center" textRotation="90"/>
    </xf>
    <xf numFmtId="0" fontId="3" fillId="2" borderId="141" xfId="0" applyFont="1" applyFill="1" applyBorder="1" applyAlignment="1" applyProtection="1">
      <alignment horizontal="center" textRotation="90"/>
    </xf>
    <xf numFmtId="0" fontId="1" fillId="5" borderId="167" xfId="0" applyFont="1" applyFill="1" applyBorder="1" applyAlignment="1" applyProtection="1">
      <alignment horizontal="center" textRotation="90"/>
    </xf>
    <xf numFmtId="0" fontId="1" fillId="2" borderId="170" xfId="0" applyFont="1" applyFill="1" applyBorder="1" applyAlignment="1" applyProtection="1">
      <alignment horizontal="center" vertical="justify" textRotation="90"/>
    </xf>
    <xf numFmtId="0" fontId="3" fillId="2" borderId="170" xfId="0" applyFont="1" applyFill="1" applyBorder="1" applyAlignment="1" applyProtection="1">
      <alignment horizontal="center" vertical="justify" textRotation="90"/>
    </xf>
    <xf numFmtId="0" fontId="2" fillId="0" borderId="169" xfId="0" applyFont="1" applyBorder="1" applyAlignment="1" applyProtection="1">
      <alignment horizontal="center" textRotation="90"/>
    </xf>
    <xf numFmtId="0" fontId="2" fillId="0" borderId="141" xfId="0" applyFont="1" applyBorder="1" applyAlignment="1" applyProtection="1">
      <alignment horizontal="center" textRotation="90"/>
    </xf>
    <xf numFmtId="0" fontId="2" fillId="0" borderId="141" xfId="0" applyFont="1" applyBorder="1" applyAlignment="1" applyProtection="1">
      <alignment textRotation="90"/>
    </xf>
    <xf numFmtId="0" fontId="12" fillId="3" borderId="141" xfId="0" applyFont="1" applyFill="1" applyBorder="1" applyAlignment="1" applyProtection="1">
      <alignment textRotation="90"/>
    </xf>
    <xf numFmtId="0" fontId="1" fillId="4" borderId="141" xfId="0" applyFont="1" applyFill="1" applyBorder="1" applyAlignment="1" applyProtection="1">
      <alignment textRotation="90"/>
    </xf>
    <xf numFmtId="0" fontId="3" fillId="2" borderId="141" xfId="0" applyFont="1" applyFill="1" applyBorder="1" applyAlignment="1" applyProtection="1">
      <alignment textRotation="90"/>
    </xf>
    <xf numFmtId="0" fontId="1" fillId="5" borderId="141" xfId="0" applyFont="1" applyFill="1" applyBorder="1" applyAlignment="1" applyProtection="1">
      <alignment textRotation="90"/>
    </xf>
    <xf numFmtId="0" fontId="1" fillId="2" borderId="141" xfId="0" applyFont="1" applyFill="1" applyBorder="1" applyAlignment="1" applyProtection="1">
      <alignment textRotation="90"/>
    </xf>
    <xf numFmtId="0" fontId="6" fillId="0" borderId="141" xfId="0" applyFont="1" applyBorder="1" applyAlignment="1" applyProtection="1">
      <alignment textRotation="90"/>
    </xf>
    <xf numFmtId="0" fontId="6" fillId="2" borderId="170" xfId="0" applyFont="1" applyFill="1" applyBorder="1" applyAlignment="1" applyProtection="1">
      <alignment textRotation="90"/>
    </xf>
    <xf numFmtId="0" fontId="6" fillId="4" borderId="170" xfId="0" applyFont="1" applyFill="1" applyBorder="1" applyAlignment="1" applyProtection="1">
      <alignment textRotation="90"/>
    </xf>
    <xf numFmtId="0" fontId="10" fillId="0" borderId="167" xfId="0" applyFont="1" applyBorder="1" applyAlignment="1" applyProtection="1">
      <alignment horizontal="center" textRotation="90"/>
    </xf>
    <xf numFmtId="0" fontId="16" fillId="0" borderId="141" xfId="0" applyFont="1" applyBorder="1" applyAlignment="1" applyProtection="1">
      <alignment horizontal="center" textRotation="90"/>
    </xf>
    <xf numFmtId="0" fontId="17" fillId="2" borderId="141" xfId="0" applyFont="1" applyFill="1" applyBorder="1" applyAlignment="1" applyProtection="1">
      <alignment horizontal="center" textRotation="90"/>
    </xf>
    <xf numFmtId="0" fontId="10" fillId="0" borderId="141" xfId="0" applyFont="1" applyBorder="1" applyAlignment="1" applyProtection="1">
      <alignment horizontal="center" vertical="center" wrapText="1"/>
    </xf>
    <xf numFmtId="0" fontId="10" fillId="6" borderId="141" xfId="0" applyFont="1" applyFill="1" applyBorder="1" applyAlignment="1" applyProtection="1">
      <alignment horizontal="center" textRotation="90"/>
    </xf>
    <xf numFmtId="0" fontId="18" fillId="2" borderId="141" xfId="0" applyFont="1" applyFill="1" applyBorder="1" applyAlignment="1" applyProtection="1">
      <alignment horizontal="center" textRotation="90"/>
    </xf>
    <xf numFmtId="0" fontId="2" fillId="0" borderId="171" xfId="0" applyFont="1" applyBorder="1" applyAlignment="1" applyProtection="1">
      <alignment horizontal="center" textRotation="90"/>
    </xf>
    <xf numFmtId="0" fontId="1" fillId="4" borderId="167" xfId="0" applyFont="1" applyFill="1" applyBorder="1" applyAlignment="1" applyProtection="1">
      <alignment textRotation="90"/>
    </xf>
    <xf numFmtId="0" fontId="3" fillId="2" borderId="167" xfId="0" applyFont="1" applyFill="1" applyBorder="1" applyAlignment="1" applyProtection="1">
      <alignment textRotation="90"/>
    </xf>
    <xf numFmtId="0" fontId="1" fillId="2" borderId="167" xfId="0" applyFont="1" applyFill="1" applyBorder="1" applyAlignment="1" applyProtection="1">
      <alignment textRotation="90"/>
    </xf>
    <xf numFmtId="0" fontId="6" fillId="0" borderId="172" xfId="0" applyFont="1" applyBorder="1" applyAlignment="1" applyProtection="1">
      <alignment textRotation="90"/>
    </xf>
    <xf numFmtId="0" fontId="6" fillId="4" borderId="172" xfId="0" applyFont="1" applyFill="1" applyBorder="1" applyAlignment="1" applyProtection="1">
      <alignment textRotation="90"/>
    </xf>
    <xf numFmtId="0" fontId="6" fillId="4" borderId="141" xfId="0" applyFont="1" applyFill="1" applyBorder="1" applyAlignment="1" applyProtection="1">
      <alignment textRotation="90"/>
    </xf>
    <xf numFmtId="0" fontId="1" fillId="5" borderId="167" xfId="0" applyFont="1" applyFill="1" applyBorder="1" applyAlignment="1" applyProtection="1">
      <alignment textRotation="90"/>
    </xf>
    <xf numFmtId="0" fontId="6" fillId="0" borderId="167" xfId="0" applyFont="1" applyBorder="1" applyAlignment="1" applyProtection="1">
      <alignment textRotation="90"/>
    </xf>
    <xf numFmtId="0" fontId="17" fillId="0" borderId="141" xfId="0" applyFont="1" applyBorder="1" applyAlignment="1" applyProtection="1">
      <alignment horizontal="center" textRotation="90"/>
    </xf>
    <xf numFmtId="0" fontId="10" fillId="8" borderId="141" xfId="0" applyFont="1" applyFill="1" applyBorder="1" applyAlignment="1" applyProtection="1">
      <alignment horizontal="center" vertical="center" wrapText="1"/>
    </xf>
    <xf numFmtId="0" fontId="35" fillId="0" borderId="141" xfId="0" applyFont="1" applyBorder="1" applyAlignment="1" applyProtection="1">
      <alignment horizontal="center" vertical="center" wrapText="1"/>
    </xf>
    <xf numFmtId="0" fontId="35" fillId="0" borderId="168" xfId="0" applyFont="1" applyBorder="1" applyAlignment="1" applyProtection="1">
      <alignment horizontal="center" vertical="center" wrapText="1"/>
    </xf>
    <xf numFmtId="0" fontId="6" fillId="7" borderId="172" xfId="0" applyFont="1" applyFill="1" applyBorder="1" applyAlignment="1" applyProtection="1">
      <alignment textRotation="90"/>
    </xf>
    <xf numFmtId="0" fontId="6" fillId="9" borderId="172" xfId="0" applyFont="1" applyFill="1" applyBorder="1" applyAlignment="1" applyProtection="1">
      <alignment textRotation="90"/>
    </xf>
    <xf numFmtId="0" fontId="34" fillId="0" borderId="173" xfId="0" applyFont="1" applyBorder="1" applyAlignment="1">
      <alignment horizontal="center" textRotation="90"/>
    </xf>
    <xf numFmtId="0" fontId="34" fillId="0" borderId="56" xfId="0" applyFont="1" applyBorder="1" applyAlignment="1">
      <alignment horizontal="center" textRotation="90"/>
    </xf>
    <xf numFmtId="0" fontId="34" fillId="0" borderId="56" xfId="0" applyFont="1" applyBorder="1" applyAlignment="1">
      <alignment textRotation="90"/>
    </xf>
    <xf numFmtId="0" fontId="16" fillId="14" borderId="56" xfId="0" applyFont="1" applyFill="1" applyBorder="1" applyAlignment="1">
      <alignment textRotation="90"/>
    </xf>
    <xf numFmtId="0" fontId="47" fillId="8" borderId="57" xfId="0" applyFont="1" applyFill="1" applyBorder="1" applyAlignment="1">
      <alignment textRotation="90"/>
    </xf>
    <xf numFmtId="0" fontId="17" fillId="7" borderId="57" xfId="0" applyFont="1" applyFill="1" applyBorder="1" applyAlignment="1">
      <alignment textRotation="90"/>
    </xf>
    <xf numFmtId="0" fontId="47" fillId="7" borderId="57" xfId="0" applyFont="1" applyFill="1" applyBorder="1" applyAlignment="1">
      <alignment textRotation="90"/>
    </xf>
    <xf numFmtId="0" fontId="48" fillId="0" borderId="174" xfId="0" applyFont="1" applyBorder="1" applyAlignment="1">
      <alignment textRotation="90"/>
    </xf>
    <xf numFmtId="0" fontId="48" fillId="8" borderId="174" xfId="0" applyFont="1" applyFill="1" applyBorder="1" applyAlignment="1">
      <alignment textRotation="90"/>
    </xf>
    <xf numFmtId="0" fontId="6" fillId="8" borderId="172" xfId="0" applyFont="1" applyFill="1" applyBorder="1" applyAlignment="1" applyProtection="1">
      <alignment textRotation="90"/>
    </xf>
    <xf numFmtId="0" fontId="47" fillId="0" borderId="57" xfId="0" applyFont="1" applyBorder="1" applyAlignment="1">
      <alignment horizontal="center" textRotation="90"/>
    </xf>
    <xf numFmtId="0" fontId="16" fillId="0" borderId="56" xfId="0" applyFont="1" applyBorder="1" applyAlignment="1">
      <alignment horizontal="center" textRotation="90"/>
    </xf>
    <xf numFmtId="0" fontId="17" fillId="7" borderId="56" xfId="0" applyFont="1" applyFill="1" applyBorder="1" applyAlignment="1">
      <alignment horizontal="center" textRotation="90"/>
    </xf>
    <xf numFmtId="0" fontId="47" fillId="0" borderId="56" xfId="0" applyFont="1" applyBorder="1" applyAlignment="1">
      <alignment horizontal="center" vertical="center" wrapText="1"/>
    </xf>
    <xf numFmtId="0" fontId="47" fillId="16" borderId="56" xfId="0" applyFont="1" applyFill="1" applyBorder="1" applyAlignment="1">
      <alignment horizontal="center" textRotation="90"/>
    </xf>
    <xf numFmtId="0" fontId="49" fillId="8" borderId="56" xfId="0" applyFont="1" applyFill="1" applyBorder="1" applyAlignment="1">
      <alignment horizontal="center" textRotation="90"/>
    </xf>
    <xf numFmtId="0" fontId="18" fillId="7" borderId="56" xfId="0" applyFont="1" applyFill="1" applyBorder="1" applyAlignment="1">
      <alignment horizontal="center" textRotation="90"/>
    </xf>
    <xf numFmtId="0" fontId="47" fillId="17" borderId="56" xfId="0" applyFont="1" applyFill="1" applyBorder="1" applyAlignment="1">
      <alignment horizontal="center" textRotation="90"/>
    </xf>
    <xf numFmtId="0" fontId="47" fillId="8" borderId="56" xfId="0" applyFont="1" applyFill="1" applyBorder="1" applyAlignment="1">
      <alignment horizontal="center" textRotation="90"/>
    </xf>
    <xf numFmtId="0" fontId="47" fillId="7" borderId="56" xfId="0" applyFont="1" applyFill="1" applyBorder="1" applyAlignment="1">
      <alignment horizontal="center" textRotation="90"/>
    </xf>
    <xf numFmtId="0" fontId="17" fillId="0" borderId="122" xfId="0" applyFont="1" applyBorder="1" applyAlignment="1">
      <alignment horizontal="center" vertical="center" wrapText="1"/>
    </xf>
    <xf numFmtId="0" fontId="22" fillId="18" borderId="141" xfId="0" applyFont="1" applyFill="1" applyBorder="1" applyAlignment="1" applyProtection="1">
      <alignment textRotation="90"/>
    </xf>
    <xf numFmtId="0" fontId="1" fillId="4" borderId="170" xfId="0" applyFont="1" applyFill="1" applyBorder="1" applyAlignment="1" applyProtection="1">
      <alignment textRotation="90"/>
    </xf>
    <xf numFmtId="0" fontId="49" fillId="8" borderId="56" xfId="0" applyFont="1" applyFill="1" applyBorder="1" applyAlignment="1">
      <alignment textRotation="90"/>
    </xf>
    <xf numFmtId="0" fontId="7" fillId="0" borderId="161" xfId="0" applyFont="1" applyBorder="1" applyProtection="1"/>
    <xf numFmtId="0" fontId="7" fillId="0" borderId="0" xfId="0" applyFont="1" applyBorder="1" applyProtection="1"/>
    <xf numFmtId="49" fontId="20" fillId="7" borderId="0" xfId="0" applyNumberFormat="1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2" fontId="13" fillId="0" borderId="0" xfId="0" applyNumberFormat="1" applyFont="1" applyBorder="1" applyAlignment="1" applyProtection="1">
      <alignment horizontal="center"/>
    </xf>
    <xf numFmtId="165" fontId="7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 textRotation="90"/>
    </xf>
    <xf numFmtId="0" fontId="6" fillId="4" borderId="0" xfId="0" applyFont="1" applyFill="1" applyBorder="1" applyAlignment="1" applyProtection="1">
      <alignment horizontal="center" textRotation="90"/>
    </xf>
    <xf numFmtId="165" fontId="21" fillId="0" borderId="0" xfId="0" applyNumberFormat="1" applyFont="1" applyBorder="1" applyAlignment="1" applyProtection="1">
      <alignment horizontal="center"/>
    </xf>
    <xf numFmtId="165" fontId="22" fillId="3" borderId="0" xfId="0" applyNumberFormat="1" applyFont="1" applyFill="1" applyBorder="1" applyAlignment="1" applyProtection="1">
      <alignment horizontal="center"/>
    </xf>
    <xf numFmtId="165" fontId="21" fillId="2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1" fontId="1" fillId="6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165" fontId="7" fillId="8" borderId="0" xfId="0" applyNumberFormat="1" applyFont="1" applyFill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65" fontId="15" fillId="0" borderId="0" xfId="0" applyNumberFormat="1" applyFont="1" applyBorder="1" applyProtection="1"/>
    <xf numFmtId="0" fontId="15" fillId="10" borderId="0" xfId="0" applyFont="1" applyFill="1" applyBorder="1" applyAlignment="1" applyProtection="1">
      <alignment horizontal="center"/>
    </xf>
    <xf numFmtId="0" fontId="39" fillId="7" borderId="0" xfId="0" applyFont="1" applyFill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center"/>
    </xf>
    <xf numFmtId="165" fontId="12" fillId="3" borderId="0" xfId="0" applyNumberFormat="1" applyFont="1" applyFill="1" applyBorder="1" applyAlignment="1" applyProtection="1">
      <alignment horizontal="center"/>
    </xf>
    <xf numFmtId="165" fontId="12" fillId="4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Border="1" applyAlignment="1" applyProtection="1">
      <alignment horizontal="center"/>
    </xf>
    <xf numFmtId="2" fontId="22" fillId="4" borderId="0" xfId="0" applyNumberFormat="1" applyFont="1" applyFill="1" applyBorder="1" applyAlignment="1" applyProtection="1">
      <alignment horizontal="center"/>
    </xf>
    <xf numFmtId="2" fontId="10" fillId="0" borderId="0" xfId="0" applyNumberFormat="1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165" fontId="6" fillId="9" borderId="101" xfId="0" applyNumberFormat="1" applyFont="1" applyFill="1" applyBorder="1" applyAlignment="1" applyProtection="1">
      <alignment textRotation="90"/>
    </xf>
    <xf numFmtId="1" fontId="6" fillId="9" borderId="98" xfId="0" applyNumberFormat="1" applyFont="1" applyFill="1" applyBorder="1" applyAlignment="1" applyProtection="1">
      <alignment horizontal="center" textRotation="90"/>
    </xf>
    <xf numFmtId="165" fontId="46" fillId="9" borderId="101" xfId="0" applyNumberFormat="1" applyFont="1" applyFill="1" applyBorder="1" applyAlignment="1" applyProtection="1">
      <alignment horizontal="center" textRotation="90"/>
    </xf>
    <xf numFmtId="1" fontId="46" fillId="9" borderId="98" xfId="0" applyNumberFormat="1" applyFont="1" applyFill="1" applyBorder="1" applyAlignment="1" applyProtection="1">
      <alignment horizontal="center" textRotation="90"/>
    </xf>
    <xf numFmtId="165" fontId="46" fillId="9" borderId="98" xfId="0" applyNumberFormat="1" applyFont="1" applyFill="1" applyBorder="1" applyAlignment="1" applyProtection="1">
      <alignment horizontal="center" textRotation="90"/>
    </xf>
    <xf numFmtId="165" fontId="7" fillId="8" borderId="163" xfId="0" applyNumberFormat="1" applyFont="1" applyFill="1" applyBorder="1" applyAlignment="1" applyProtection="1">
      <alignment horizontal="center"/>
    </xf>
    <xf numFmtId="1" fontId="2" fillId="10" borderId="98" xfId="0" applyNumberFormat="1" applyFont="1" applyFill="1" applyBorder="1" applyAlignment="1" applyProtection="1">
      <alignment horizontal="center"/>
    </xf>
    <xf numFmtId="2" fontId="1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" fontId="50" fillId="0" borderId="0" xfId="0" applyNumberFormat="1" applyFont="1" applyBorder="1" applyAlignment="1">
      <alignment horizontal="center"/>
    </xf>
    <xf numFmtId="1" fontId="50" fillId="16" borderId="0" xfId="0" applyNumberFormat="1" applyFont="1" applyFill="1" applyBorder="1" applyAlignment="1">
      <alignment horizontal="center"/>
    </xf>
    <xf numFmtId="2" fontId="22" fillId="8" borderId="0" xfId="0" applyNumberFormat="1" applyFont="1" applyFill="1" applyBorder="1" applyAlignment="1">
      <alignment horizontal="center"/>
    </xf>
    <xf numFmtId="2" fontId="19" fillId="7" borderId="0" xfId="0" applyNumberFormat="1" applyFont="1" applyFill="1" applyBorder="1" applyAlignment="1">
      <alignment horizontal="center"/>
    </xf>
    <xf numFmtId="1" fontId="50" fillId="17" borderId="0" xfId="0" applyNumberFormat="1" applyFont="1" applyFill="1" applyBorder="1" applyAlignment="1">
      <alignment horizontal="center"/>
    </xf>
    <xf numFmtId="2" fontId="50" fillId="8" borderId="0" xfId="0" applyNumberFormat="1" applyFont="1" applyFill="1" applyBorder="1" applyAlignment="1">
      <alignment horizontal="center"/>
    </xf>
    <xf numFmtId="2" fontId="50" fillId="7" borderId="0" xfId="0" applyNumberFormat="1" applyFont="1" applyFill="1" applyBorder="1" applyAlignment="1">
      <alignment horizontal="center"/>
    </xf>
    <xf numFmtId="0" fontId="7" fillId="0" borderId="100" xfId="0" applyFont="1" applyBorder="1" applyAlignment="1" applyProtection="1">
      <alignment horizontal="center"/>
    </xf>
    <xf numFmtId="0" fontId="7" fillId="0" borderId="175" xfId="0" applyFont="1" applyBorder="1" applyProtection="1"/>
    <xf numFmtId="0" fontId="7" fillId="0" borderId="109" xfId="0" applyFont="1" applyBorder="1" applyProtection="1"/>
    <xf numFmtId="0" fontId="14" fillId="7" borderId="109" xfId="0" applyFont="1" applyFill="1" applyBorder="1" applyProtection="1"/>
    <xf numFmtId="49" fontId="20" fillId="7" borderId="100" xfId="0" applyNumberFormat="1" applyFont="1" applyFill="1" applyBorder="1" applyAlignment="1">
      <alignment horizontal="center"/>
    </xf>
    <xf numFmtId="0" fontId="20" fillId="7" borderId="100" xfId="0" applyFont="1" applyFill="1" applyBorder="1" applyAlignment="1">
      <alignment horizontal="center"/>
    </xf>
    <xf numFmtId="0" fontId="7" fillId="0" borderId="176" xfId="0" applyFont="1" applyBorder="1" applyAlignment="1" applyProtection="1">
      <alignment horizontal="center"/>
    </xf>
    <xf numFmtId="165" fontId="2" fillId="0" borderId="108" xfId="0" applyNumberFormat="1" applyFont="1" applyBorder="1" applyAlignment="1" applyProtection="1">
      <alignment horizontal="center"/>
    </xf>
    <xf numFmtId="0" fontId="2" fillId="0" borderId="132" xfId="0" applyFont="1" applyBorder="1" applyAlignment="1" applyProtection="1">
      <alignment horizontal="center"/>
    </xf>
    <xf numFmtId="0" fontId="8" fillId="0" borderId="97" xfId="0" applyFont="1" applyBorder="1" applyProtection="1"/>
    <xf numFmtId="165" fontId="2" fillId="0" borderId="146" xfId="0" applyNumberFormat="1" applyFont="1" applyBorder="1" applyAlignment="1" applyProtection="1">
      <alignment horizontal="center"/>
    </xf>
    <xf numFmtId="1" fontId="1" fillId="6" borderId="177" xfId="0" applyNumberFormat="1" applyFont="1" applyFill="1" applyBorder="1" applyAlignment="1" applyProtection="1">
      <alignment horizontal="center"/>
    </xf>
    <xf numFmtId="165" fontId="15" fillId="0" borderId="146" xfId="0" applyNumberFormat="1" applyFont="1" applyBorder="1" applyProtection="1"/>
    <xf numFmtId="0" fontId="15" fillId="10" borderId="97" xfId="0" applyFont="1" applyFill="1" applyBorder="1" applyAlignment="1" applyProtection="1">
      <alignment horizontal="center"/>
    </xf>
    <xf numFmtId="0" fontId="39" fillId="7" borderId="97" xfId="0" applyFont="1" applyFill="1" applyBorder="1" applyAlignment="1" applyProtection="1">
      <alignment horizontal="center"/>
    </xf>
    <xf numFmtId="165" fontId="11" fillId="0" borderId="97" xfId="0" applyNumberFormat="1" applyFont="1" applyBorder="1" applyAlignment="1" applyProtection="1">
      <alignment horizontal="center"/>
    </xf>
    <xf numFmtId="165" fontId="12" fillId="3" borderId="97" xfId="0" applyNumberFormat="1" applyFont="1" applyFill="1" applyBorder="1" applyAlignment="1" applyProtection="1">
      <alignment horizontal="center"/>
    </xf>
    <xf numFmtId="165" fontId="12" fillId="4" borderId="97" xfId="0" applyNumberFormat="1" applyFont="1" applyFill="1" applyBorder="1" applyAlignment="1" applyProtection="1">
      <alignment horizontal="center"/>
    </xf>
    <xf numFmtId="1" fontId="2" fillId="10" borderId="97" xfId="0" applyNumberFormat="1" applyFont="1" applyFill="1" applyBorder="1" applyAlignment="1" applyProtection="1">
      <alignment horizontal="center"/>
    </xf>
    <xf numFmtId="165" fontId="7" fillId="0" borderId="146" xfId="0" applyNumberFormat="1" applyFont="1" applyBorder="1" applyProtection="1"/>
    <xf numFmtId="165" fontId="2" fillId="2" borderId="16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4" fillId="0" borderId="17" xfId="0" applyNumberFormat="1" applyFont="1" applyBorder="1" applyAlignment="1">
      <alignment horizontal="center"/>
    </xf>
    <xf numFmtId="165" fontId="2" fillId="7" borderId="0" xfId="0" applyNumberFormat="1" applyFont="1" applyFill="1" applyAlignment="1" applyProtection="1">
      <alignment horizontal="center"/>
    </xf>
    <xf numFmtId="1" fontId="24" fillId="0" borderId="4" xfId="0" applyNumberFormat="1" applyFont="1" applyBorder="1" applyAlignment="1">
      <alignment horizontal="center"/>
    </xf>
    <xf numFmtId="165" fontId="42" fillId="7" borderId="8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165" fontId="24" fillId="0" borderId="9" xfId="0" applyNumberFormat="1" applyFont="1" applyBorder="1" applyAlignment="1">
      <alignment horizontal="center"/>
    </xf>
    <xf numFmtId="165" fontId="42" fillId="14" borderId="9" xfId="0" applyNumberFormat="1" applyFont="1" applyFill="1" applyBorder="1" applyAlignment="1">
      <alignment horizontal="center"/>
    </xf>
    <xf numFmtId="165" fontId="42" fillId="8" borderId="9" xfId="0" applyNumberFormat="1" applyFont="1" applyFill="1" applyBorder="1" applyAlignment="1">
      <alignment horizontal="center"/>
    </xf>
    <xf numFmtId="165" fontId="44" fillId="15" borderId="9" xfId="0" applyNumberFormat="1" applyFont="1" applyFill="1" applyBorder="1" applyAlignment="1">
      <alignment horizontal="center"/>
    </xf>
    <xf numFmtId="165" fontId="42" fillId="15" borderId="9" xfId="0" applyNumberFormat="1" applyFont="1" applyFill="1" applyBorder="1" applyAlignment="1">
      <alignment horizontal="center"/>
    </xf>
    <xf numFmtId="0" fontId="45" fillId="8" borderId="32" xfId="0" applyFont="1" applyFill="1" applyBorder="1" applyAlignment="1">
      <alignment horizontal="center" textRotation="90"/>
    </xf>
    <xf numFmtId="165" fontId="34" fillId="0" borderId="129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center"/>
    </xf>
    <xf numFmtId="165" fontId="2" fillId="0" borderId="178" xfId="0" applyNumberFormat="1" applyFont="1" applyBorder="1" applyAlignment="1" applyProtection="1">
      <alignment horizontal="center"/>
    </xf>
    <xf numFmtId="0" fontId="0" fillId="0" borderId="179" xfId="0" applyBorder="1" applyProtection="1"/>
    <xf numFmtId="0" fontId="23" fillId="0" borderId="37" xfId="0" applyFont="1" applyBorder="1" applyAlignment="1">
      <alignment horizontal="center"/>
    </xf>
    <xf numFmtId="1" fontId="34" fillId="0" borderId="129" xfId="0" applyNumberFormat="1" applyFont="1" applyBorder="1" applyAlignment="1">
      <alignment horizontal="center"/>
    </xf>
    <xf numFmtId="165" fontId="24" fillId="0" borderId="97" xfId="0" applyNumberFormat="1" applyFont="1" applyBorder="1" applyAlignment="1">
      <alignment horizontal="center"/>
    </xf>
    <xf numFmtId="165" fontId="42" fillId="14" borderId="97" xfId="0" applyNumberFormat="1" applyFont="1" applyFill="1" applyBorder="1" applyAlignment="1">
      <alignment horizontal="center"/>
    </xf>
    <xf numFmtId="165" fontId="42" fillId="8" borderId="97" xfId="0" applyNumberFormat="1" applyFont="1" applyFill="1" applyBorder="1" applyAlignment="1">
      <alignment horizontal="center"/>
    </xf>
    <xf numFmtId="165" fontId="44" fillId="15" borderId="97" xfId="0" applyNumberFormat="1" applyFont="1" applyFill="1" applyBorder="1" applyAlignment="1">
      <alignment horizontal="center"/>
    </xf>
    <xf numFmtId="165" fontId="42" fillId="15" borderId="97" xfId="0" applyNumberFormat="1" applyFont="1" applyFill="1" applyBorder="1" applyAlignment="1">
      <alignment horizontal="center"/>
    </xf>
    <xf numFmtId="0" fontId="45" fillId="0" borderId="97" xfId="0" applyFont="1" applyBorder="1" applyAlignment="1">
      <alignment horizontal="center" textRotation="90"/>
    </xf>
    <xf numFmtId="0" fontId="45" fillId="8" borderId="63" xfId="0" applyFont="1" applyFill="1" applyBorder="1" applyAlignment="1">
      <alignment horizontal="center" textRotation="90"/>
    </xf>
    <xf numFmtId="165" fontId="7" fillId="0" borderId="37" xfId="0" applyNumberFormat="1" applyFont="1" applyBorder="1" applyProtection="1"/>
    <xf numFmtId="165" fontId="10" fillId="3" borderId="37" xfId="0" applyNumberFormat="1" applyFont="1" applyFill="1" applyBorder="1" applyAlignment="1" applyProtection="1">
      <alignment horizontal="center"/>
    </xf>
    <xf numFmtId="165" fontId="10" fillId="4" borderId="37" xfId="0" applyNumberFormat="1" applyFont="1" applyFill="1" applyBorder="1" applyAlignment="1" applyProtection="1">
      <alignment horizontal="center"/>
    </xf>
    <xf numFmtId="165" fontId="53" fillId="2" borderId="37" xfId="0" applyNumberFormat="1" applyFont="1" applyFill="1" applyBorder="1" applyAlignment="1" applyProtection="1">
      <alignment horizontal="center"/>
    </xf>
    <xf numFmtId="165" fontId="10" fillId="2" borderId="37" xfId="0" applyNumberFormat="1" applyFont="1" applyFill="1" applyBorder="1" applyAlignment="1" applyProtection="1">
      <alignment horizontal="center"/>
    </xf>
    <xf numFmtId="0" fontId="46" fillId="0" borderId="37" xfId="0" applyFont="1" applyBorder="1" applyAlignment="1" applyProtection="1">
      <alignment horizontal="center" textRotation="90"/>
    </xf>
    <xf numFmtId="0" fontId="46" fillId="4" borderId="165" xfId="0" applyFont="1" applyFill="1" applyBorder="1" applyAlignment="1" applyProtection="1">
      <alignment horizontal="center" textRotation="90"/>
    </xf>
    <xf numFmtId="165" fontId="2" fillId="0" borderId="38" xfId="0" applyNumberFormat="1" applyFont="1" applyBorder="1" applyAlignment="1" applyProtection="1"/>
    <xf numFmtId="165" fontId="7" fillId="7" borderId="54" xfId="0" applyNumberFormat="1" applyFont="1" applyFill="1" applyBorder="1" applyAlignment="1" applyProtection="1">
      <alignment horizontal="center"/>
    </xf>
    <xf numFmtId="165" fontId="10" fillId="9" borderId="37" xfId="0" applyNumberFormat="1" applyFont="1" applyFill="1" applyBorder="1" applyAlignment="1" applyProtection="1">
      <alignment horizontal="center"/>
    </xf>
    <xf numFmtId="2" fontId="53" fillId="0" borderId="165" xfId="0" applyNumberFormat="1" applyFont="1" applyBorder="1" applyAlignment="1" applyProtection="1">
      <alignment horizontal="center"/>
    </xf>
    <xf numFmtId="0" fontId="7" fillId="10" borderId="47" xfId="0" applyFont="1" applyFill="1" applyBorder="1" applyAlignment="1" applyProtection="1">
      <alignment horizontal="center"/>
    </xf>
    <xf numFmtId="165" fontId="10" fillId="3" borderId="47" xfId="0" applyNumberFormat="1" applyFont="1" applyFill="1" applyBorder="1" applyAlignment="1" applyProtection="1">
      <alignment horizontal="center"/>
    </xf>
    <xf numFmtId="165" fontId="10" fillId="4" borderId="47" xfId="0" applyNumberFormat="1" applyFont="1" applyFill="1" applyBorder="1" applyAlignment="1" applyProtection="1">
      <alignment horizontal="center"/>
    </xf>
    <xf numFmtId="165" fontId="53" fillId="2" borderId="47" xfId="0" applyNumberFormat="1" applyFont="1" applyFill="1" applyBorder="1" applyAlignment="1" applyProtection="1">
      <alignment horizontal="center"/>
    </xf>
    <xf numFmtId="165" fontId="10" fillId="2" borderId="47" xfId="0" applyNumberFormat="1" applyFont="1" applyFill="1" applyBorder="1" applyAlignment="1" applyProtection="1">
      <alignment horizontal="center"/>
    </xf>
    <xf numFmtId="0" fontId="46" fillId="0" borderId="47" xfId="0" applyFont="1" applyBorder="1" applyAlignment="1" applyProtection="1">
      <alignment horizontal="center" textRotation="90"/>
    </xf>
    <xf numFmtId="0" fontId="46" fillId="4" borderId="47" xfId="0" applyFont="1" applyFill="1" applyBorder="1" applyAlignment="1" applyProtection="1">
      <alignment horizontal="center" textRotation="90"/>
    </xf>
    <xf numFmtId="165" fontId="7" fillId="7" borderId="47" xfId="0" applyNumberFormat="1" applyFont="1" applyFill="1" applyBorder="1" applyAlignment="1" applyProtection="1">
      <alignment horizontal="center"/>
    </xf>
    <xf numFmtId="0" fontId="20" fillId="7" borderId="47" xfId="0" applyFont="1" applyFill="1" applyBorder="1" applyAlignment="1" applyProtection="1">
      <alignment horizontal="center"/>
    </xf>
    <xf numFmtId="0" fontId="5" fillId="7" borderId="47" xfId="0" applyFont="1" applyFill="1" applyBorder="1" applyProtection="1"/>
    <xf numFmtId="165" fontId="20" fillId="0" borderId="47" xfId="0" applyNumberFormat="1" applyFont="1" applyBorder="1" applyAlignment="1" applyProtection="1">
      <alignment horizontal="center"/>
    </xf>
    <xf numFmtId="165" fontId="49" fillId="3" borderId="47" xfId="0" applyNumberFormat="1" applyFont="1" applyFill="1" applyBorder="1" applyAlignment="1" applyProtection="1">
      <alignment horizontal="center"/>
    </xf>
    <xf numFmtId="165" fontId="20" fillId="2" borderId="47" xfId="0" applyNumberFormat="1" applyFont="1" applyFill="1" applyBorder="1" applyAlignment="1" applyProtection="1">
      <alignment horizontal="center"/>
    </xf>
    <xf numFmtId="0" fontId="46" fillId="4" borderId="48" xfId="0" applyFont="1" applyFill="1" applyBorder="1" applyAlignment="1" applyProtection="1">
      <alignment horizontal="center" textRotation="90"/>
    </xf>
    <xf numFmtId="165" fontId="7" fillId="0" borderId="38" xfId="0" applyNumberFormat="1" applyFont="1" applyFill="1" applyBorder="1" applyAlignment="1" applyProtection="1">
      <alignment horizontal="center"/>
    </xf>
    <xf numFmtId="0" fontId="8" fillId="0" borderId="180" xfId="0" applyFont="1" applyBorder="1" applyProtection="1"/>
    <xf numFmtId="0" fontId="20" fillId="0" borderId="47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165" fontId="15" fillId="7" borderId="17" xfId="0" applyNumberFormat="1" applyFont="1" applyFill="1" applyBorder="1" applyAlignment="1" applyProtection="1">
      <alignment horizontal="center"/>
    </xf>
    <xf numFmtId="0" fontId="34" fillId="7" borderId="173" xfId="0" applyFont="1" applyFill="1" applyBorder="1" applyAlignment="1">
      <alignment horizontal="center" textRotation="90"/>
    </xf>
    <xf numFmtId="0" fontId="34" fillId="7" borderId="56" xfId="0" applyFont="1" applyFill="1" applyBorder="1" applyAlignment="1">
      <alignment horizontal="center" textRotation="90"/>
    </xf>
    <xf numFmtId="0" fontId="34" fillId="7" borderId="56" xfId="0" applyFont="1" applyFill="1" applyBorder="1" applyAlignment="1">
      <alignment textRotation="90"/>
    </xf>
    <xf numFmtId="0" fontId="49" fillId="19" borderId="56" xfId="0" applyFont="1" applyFill="1" applyBorder="1" applyAlignment="1">
      <alignment textRotation="90"/>
    </xf>
    <xf numFmtId="0" fontId="48" fillId="7" borderId="174" xfId="0" applyFont="1" applyFill="1" applyBorder="1" applyAlignment="1">
      <alignment textRotation="90"/>
    </xf>
    <xf numFmtId="0" fontId="49" fillId="19" borderId="120" xfId="0" applyFont="1" applyFill="1" applyBorder="1" applyAlignment="1">
      <alignment textRotation="90"/>
    </xf>
    <xf numFmtId="0" fontId="48" fillId="7" borderId="127" xfId="0" applyFont="1" applyFill="1" applyBorder="1" applyAlignment="1">
      <alignment textRotation="90"/>
    </xf>
    <xf numFmtId="0" fontId="34" fillId="7" borderId="119" xfId="0" applyFont="1" applyFill="1" applyBorder="1" applyAlignment="1">
      <alignment horizontal="center" textRotation="90"/>
    </xf>
    <xf numFmtId="0" fontId="34" fillId="7" borderId="120" xfId="0" applyFont="1" applyFill="1" applyBorder="1" applyAlignment="1">
      <alignment horizontal="center" textRotation="90"/>
    </xf>
    <xf numFmtId="0" fontId="34" fillId="7" borderId="120" xfId="0" applyFont="1" applyFill="1" applyBorder="1" applyAlignment="1">
      <alignment textRotation="90"/>
    </xf>
    <xf numFmtId="165" fontId="7" fillId="2" borderId="17" xfId="0" applyNumberFormat="1" applyFont="1" applyFill="1" applyBorder="1" applyAlignment="1" applyProtection="1"/>
    <xf numFmtId="165" fontId="20" fillId="2" borderId="4" xfId="0" applyNumberFormat="1" applyFont="1" applyFill="1" applyBorder="1" applyAlignment="1" applyProtection="1">
      <alignment vertical="center"/>
    </xf>
    <xf numFmtId="165" fontId="7" fillId="2" borderId="4" xfId="0" applyNumberFormat="1" applyFont="1" applyFill="1" applyBorder="1" applyAlignment="1" applyProtection="1"/>
    <xf numFmtId="165" fontId="2" fillId="8" borderId="22" xfId="0" applyNumberFormat="1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37" xfId="0" applyFont="1" applyBorder="1" applyAlignment="1" applyProtection="1">
      <alignment horizontal="center"/>
    </xf>
    <xf numFmtId="165" fontId="7" fillId="8" borderId="17" xfId="0" applyNumberFormat="1" applyFont="1" applyFill="1" applyBorder="1" applyAlignment="1" applyProtection="1"/>
    <xf numFmtId="165" fontId="20" fillId="0" borderId="4" xfId="0" applyNumberFormat="1" applyFont="1" applyBorder="1" applyAlignment="1" applyProtection="1">
      <alignment horizontal="center"/>
    </xf>
    <xf numFmtId="165" fontId="20" fillId="8" borderId="17" xfId="0" applyNumberFormat="1" applyFont="1" applyFill="1" applyBorder="1" applyAlignment="1"/>
    <xf numFmtId="1" fontId="34" fillId="20" borderId="4" xfId="0" applyNumberFormat="1" applyFont="1" applyFill="1" applyBorder="1" applyAlignment="1">
      <alignment horizontal="center"/>
    </xf>
    <xf numFmtId="165" fontId="15" fillId="7" borderId="25" xfId="0" applyNumberFormat="1" applyFont="1" applyFill="1" applyBorder="1" applyAlignment="1" applyProtection="1">
      <alignment horizontal="center"/>
    </xf>
    <xf numFmtId="1" fontId="15" fillId="7" borderId="6" xfId="0" applyNumberFormat="1" applyFont="1" applyFill="1" applyBorder="1" applyAlignment="1" applyProtection="1">
      <alignment horizontal="center"/>
    </xf>
    <xf numFmtId="165" fontId="11" fillId="9" borderId="6" xfId="0" applyNumberFormat="1" applyFont="1" applyFill="1" applyBorder="1" applyAlignment="1" applyProtection="1">
      <alignment horizontal="center"/>
    </xf>
    <xf numFmtId="0" fontId="54" fillId="7" borderId="6" xfId="0" applyFont="1" applyFill="1" applyBorder="1" applyAlignment="1" applyProtection="1">
      <alignment horizontal="center" textRotation="90"/>
    </xf>
    <xf numFmtId="0" fontId="54" fillId="9" borderId="26" xfId="0" applyFont="1" applyFill="1" applyBorder="1" applyAlignment="1" applyProtection="1">
      <alignment horizontal="center" textRotation="90"/>
    </xf>
    <xf numFmtId="0" fontId="8" fillId="0" borderId="137" xfId="0" applyFont="1" applyBorder="1" applyAlignment="1" applyProtection="1">
      <alignment horizontal="center"/>
    </xf>
    <xf numFmtId="0" fontId="14" fillId="0" borderId="0" xfId="0" applyFont="1" applyBorder="1" applyProtection="1"/>
    <xf numFmtId="0" fontId="23" fillId="0" borderId="0" xfId="0" applyFont="1" applyBorder="1" applyAlignment="1">
      <alignment horizontal="center"/>
    </xf>
    <xf numFmtId="165" fontId="10" fillId="9" borderId="0" xfId="0" applyNumberFormat="1" applyFont="1" applyFill="1" applyBorder="1" applyAlignment="1" applyProtection="1">
      <alignment horizontal="center"/>
    </xf>
    <xf numFmtId="165" fontId="53" fillId="2" borderId="0" xfId="0" applyNumberFormat="1" applyFont="1" applyFill="1" applyBorder="1" applyAlignment="1" applyProtection="1">
      <alignment horizontal="center"/>
    </xf>
    <xf numFmtId="165" fontId="10" fillId="2" borderId="0" xfId="0" applyNumberFormat="1" applyFont="1" applyFill="1" applyBorder="1" applyAlignment="1" applyProtection="1">
      <alignment horizontal="center"/>
    </xf>
    <xf numFmtId="2" fontId="53" fillId="0" borderId="0" xfId="0" applyNumberFormat="1" applyFont="1" applyBorder="1" applyAlignment="1" applyProtection="1">
      <alignment horizontal="center"/>
    </xf>
    <xf numFmtId="165" fontId="10" fillId="3" borderId="0" xfId="0" applyNumberFormat="1" applyFont="1" applyFill="1" applyBorder="1" applyAlignment="1" applyProtection="1">
      <alignment horizontal="center"/>
    </xf>
    <xf numFmtId="165" fontId="10" fillId="4" borderId="0" xfId="0" applyNumberFormat="1" applyFont="1" applyFill="1" applyBorder="1" applyAlignment="1" applyProtection="1">
      <alignment horizontal="center"/>
    </xf>
    <xf numFmtId="0" fontId="46" fillId="0" borderId="0" xfId="0" applyFont="1" applyBorder="1" applyAlignment="1" applyProtection="1">
      <alignment horizontal="center" textRotation="90"/>
    </xf>
    <xf numFmtId="0" fontId="46" fillId="4" borderId="0" xfId="0" applyFont="1" applyFill="1" applyBorder="1" applyAlignment="1" applyProtection="1">
      <alignment horizontal="center" textRotation="90"/>
    </xf>
    <xf numFmtId="0" fontId="7" fillId="10" borderId="0" xfId="0" applyFont="1" applyFill="1" applyBorder="1" applyAlignment="1" applyProtection="1">
      <alignment horizontal="center"/>
    </xf>
    <xf numFmtId="0" fontId="20" fillId="7" borderId="0" xfId="0" applyFont="1" applyFill="1" applyBorder="1" applyAlignment="1" applyProtection="1">
      <alignment horizontal="center"/>
    </xf>
    <xf numFmtId="0" fontId="5" fillId="7" borderId="0" xfId="0" applyFont="1" applyFill="1" applyBorder="1" applyProtection="1"/>
    <xf numFmtId="165" fontId="20" fillId="0" borderId="0" xfId="0" applyNumberFormat="1" applyFont="1" applyBorder="1" applyAlignment="1" applyProtection="1">
      <alignment horizontal="center"/>
    </xf>
    <xf numFmtId="165" fontId="49" fillId="3" borderId="0" xfId="0" applyNumberFormat="1" applyFont="1" applyFill="1" applyBorder="1" applyAlignment="1" applyProtection="1">
      <alignment horizontal="center"/>
    </xf>
    <xf numFmtId="165" fontId="20" fillId="2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center"/>
    </xf>
    <xf numFmtId="165" fontId="24" fillId="0" borderId="0" xfId="0" applyNumberFormat="1" applyFont="1" applyBorder="1" applyAlignment="1">
      <alignment horizontal="center"/>
    </xf>
    <xf numFmtId="165" fontId="42" fillId="14" borderId="0" xfId="0" applyNumberFormat="1" applyFont="1" applyFill="1" applyBorder="1" applyAlignment="1">
      <alignment horizontal="center"/>
    </xf>
    <xf numFmtId="165" fontId="42" fillId="8" borderId="0" xfId="0" applyNumberFormat="1" applyFont="1" applyFill="1" applyBorder="1" applyAlignment="1">
      <alignment horizontal="center"/>
    </xf>
    <xf numFmtId="165" fontId="44" fillId="15" borderId="0" xfId="0" applyNumberFormat="1" applyFont="1" applyFill="1" applyBorder="1" applyAlignment="1">
      <alignment horizontal="center"/>
    </xf>
    <xf numFmtId="165" fontId="42" fillId="15" borderId="0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 textRotation="90"/>
    </xf>
    <xf numFmtId="0" fontId="45" fillId="8" borderId="0" xfId="0" applyFont="1" applyFill="1" applyBorder="1" applyAlignment="1">
      <alignment horizontal="center" textRotation="90"/>
    </xf>
    <xf numFmtId="165" fontId="7" fillId="0" borderId="0" xfId="0" applyNumberFormat="1" applyFont="1" applyBorder="1" applyAlignment="1" applyProtection="1"/>
    <xf numFmtId="1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165" fontId="56" fillId="4" borderId="16" xfId="0" applyNumberFormat="1" applyFont="1" applyFill="1" applyBorder="1" applyAlignment="1" applyProtection="1">
      <alignment horizontal="center"/>
    </xf>
    <xf numFmtId="165" fontId="56" fillId="0" borderId="17" xfId="0" applyNumberFormat="1" applyFont="1" applyBorder="1" applyAlignment="1" applyProtection="1">
      <alignment horizontal="center"/>
    </xf>
    <xf numFmtId="165" fontId="56" fillId="8" borderId="17" xfId="0" applyNumberFormat="1" applyFont="1" applyFill="1" applyBorder="1" applyAlignment="1" applyProtection="1">
      <alignment horizontal="center"/>
    </xf>
    <xf numFmtId="165" fontId="56" fillId="8" borderId="146" xfId="0" applyNumberFormat="1" applyFont="1" applyFill="1" applyBorder="1" applyAlignment="1" applyProtection="1">
      <alignment horizontal="center"/>
    </xf>
    <xf numFmtId="165" fontId="56" fillId="0" borderId="22" xfId="0" applyNumberFormat="1" applyFont="1" applyBorder="1" applyAlignment="1" applyProtection="1">
      <alignment horizontal="center"/>
    </xf>
    <xf numFmtId="165" fontId="56" fillId="0" borderId="37" xfId="0" applyNumberFormat="1" applyFont="1" applyBorder="1" applyAlignment="1" applyProtection="1">
      <alignment horizontal="center"/>
    </xf>
    <xf numFmtId="165" fontId="56" fillId="8" borderId="25" xfId="0" applyNumberFormat="1" applyFont="1" applyFill="1" applyBorder="1" applyAlignment="1" applyProtection="1">
      <alignment horizontal="center"/>
    </xf>
    <xf numFmtId="0" fontId="2" fillId="8" borderId="17" xfId="0" applyFont="1" applyFill="1" applyBorder="1" applyProtection="1"/>
    <xf numFmtId="0" fontId="8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" fontId="5" fillId="0" borderId="4" xfId="0" applyNumberFormat="1" applyFont="1" applyBorder="1" applyAlignment="1" applyProtection="1">
      <alignment horizontal="center"/>
    </xf>
    <xf numFmtId="1" fontId="5" fillId="10" borderId="4" xfId="0" applyNumberFormat="1" applyFont="1" applyFill="1" applyBorder="1" applyAlignment="1" applyProtection="1">
      <alignment horizontal="center"/>
    </xf>
    <xf numFmtId="1" fontId="55" fillId="0" borderId="4" xfId="0" applyNumberFormat="1" applyFont="1" applyBorder="1" applyAlignment="1" applyProtection="1">
      <alignment horizontal="center"/>
    </xf>
    <xf numFmtId="1" fontId="55" fillId="0" borderId="97" xfId="0" applyNumberFormat="1" applyFont="1" applyBorder="1" applyAlignment="1" applyProtection="1">
      <alignment horizontal="center"/>
    </xf>
    <xf numFmtId="0" fontId="56" fillId="0" borderId="23" xfId="0" applyFont="1" applyBorder="1" applyAlignment="1" applyProtection="1">
      <alignment horizontal="center"/>
    </xf>
    <xf numFmtId="0" fontId="56" fillId="0" borderId="4" xfId="0" applyFont="1" applyBorder="1" applyAlignment="1" applyProtection="1">
      <alignment horizontal="center"/>
    </xf>
    <xf numFmtId="0" fontId="56" fillId="0" borderId="6" xfId="0" applyFont="1" applyBorder="1" applyAlignment="1" applyProtection="1">
      <alignment horizontal="center"/>
    </xf>
    <xf numFmtId="0" fontId="56" fillId="0" borderId="37" xfId="0" applyFont="1" applyBorder="1" applyAlignment="1" applyProtection="1">
      <alignment horizontal="center"/>
    </xf>
    <xf numFmtId="165" fontId="57" fillId="8" borderId="16" xfId="0" applyNumberFormat="1" applyFont="1" applyFill="1" applyBorder="1" applyAlignment="1">
      <alignment horizontal="center"/>
    </xf>
    <xf numFmtId="0" fontId="1" fillId="0" borderId="3" xfId="0" applyFont="1" applyBorder="1" applyAlignment="1" applyProtection="1">
      <alignment vertical="center"/>
    </xf>
    <xf numFmtId="1" fontId="57" fillId="0" borderId="5" xfId="0" applyNumberFormat="1" applyFont="1" applyBorder="1" applyAlignment="1">
      <alignment horizontal="center"/>
    </xf>
    <xf numFmtId="0" fontId="56" fillId="0" borderId="97" xfId="0" applyFont="1" applyBorder="1" applyAlignment="1" applyProtection="1">
      <alignment horizontal="center"/>
    </xf>
    <xf numFmtId="165" fontId="57" fillId="0" borderId="17" xfId="0" applyNumberFormat="1" applyFont="1" applyBorder="1" applyAlignment="1">
      <alignment horizontal="center"/>
    </xf>
    <xf numFmtId="1" fontId="56" fillId="7" borderId="0" xfId="0" applyNumberFormat="1" applyFont="1" applyFill="1" applyAlignment="1" applyProtection="1">
      <alignment horizontal="center"/>
    </xf>
    <xf numFmtId="165" fontId="56" fillId="7" borderId="0" xfId="0" applyNumberFormat="1" applyFont="1" applyFill="1" applyAlignment="1" applyProtection="1">
      <alignment horizontal="center"/>
    </xf>
    <xf numFmtId="165" fontId="56" fillId="8" borderId="64" xfId="0" applyNumberFormat="1" applyFont="1" applyFill="1" applyBorder="1" applyAlignment="1" applyProtection="1">
      <alignment horizontal="center"/>
    </xf>
    <xf numFmtId="1" fontId="57" fillId="0" borderId="4" xfId="0" applyNumberFormat="1" applyFont="1" applyBorder="1" applyAlignment="1">
      <alignment horizontal="center"/>
    </xf>
    <xf numFmtId="1" fontId="56" fillId="0" borderId="4" xfId="0" applyNumberFormat="1" applyFont="1" applyBorder="1" applyAlignment="1" applyProtection="1">
      <alignment horizontal="center"/>
    </xf>
    <xf numFmtId="1" fontId="56" fillId="7" borderId="9" xfId="0" applyNumberFormat="1" applyFont="1" applyFill="1" applyBorder="1" applyAlignment="1" applyProtection="1">
      <alignment horizontal="center"/>
    </xf>
    <xf numFmtId="165" fontId="56" fillId="0" borderId="4" xfId="0" applyNumberFormat="1" applyFont="1" applyBorder="1" applyAlignment="1" applyProtection="1">
      <alignment horizontal="center"/>
    </xf>
    <xf numFmtId="1" fontId="34" fillId="7" borderId="5" xfId="0" applyNumberFormat="1" applyFont="1" applyFill="1" applyBorder="1" applyAlignment="1">
      <alignment horizontal="center"/>
    </xf>
    <xf numFmtId="165" fontId="24" fillId="7" borderId="5" xfId="0" applyNumberFormat="1" applyFont="1" applyFill="1" applyBorder="1" applyAlignment="1">
      <alignment horizontal="center"/>
    </xf>
    <xf numFmtId="165" fontId="42" fillId="7" borderId="5" xfId="0" applyNumberFormat="1" applyFont="1" applyFill="1" applyBorder="1" applyAlignment="1">
      <alignment horizontal="center"/>
    </xf>
    <xf numFmtId="165" fontId="44" fillId="7" borderId="5" xfId="0" applyNumberFormat="1" applyFont="1" applyFill="1" applyBorder="1" applyAlignment="1">
      <alignment horizontal="center"/>
    </xf>
    <xf numFmtId="0" fontId="45" fillId="7" borderId="5" xfId="0" applyFont="1" applyFill="1" applyBorder="1" applyAlignment="1">
      <alignment horizontal="center" textRotation="90"/>
    </xf>
    <xf numFmtId="165" fontId="57" fillId="7" borderId="5" xfId="0" applyNumberFormat="1" applyFont="1" applyFill="1" applyBorder="1" applyAlignment="1">
      <alignment horizontal="center"/>
    </xf>
    <xf numFmtId="165" fontId="57" fillId="7" borderId="16" xfId="0" applyNumberFormat="1" applyFont="1" applyFill="1" applyBorder="1" applyAlignment="1">
      <alignment horizontal="center"/>
    </xf>
    <xf numFmtId="165" fontId="24" fillId="7" borderId="4" xfId="0" applyNumberFormat="1" applyFont="1" applyFill="1" applyBorder="1" applyAlignment="1">
      <alignment horizontal="center"/>
    </xf>
    <xf numFmtId="165" fontId="42" fillId="7" borderId="4" xfId="0" applyNumberFormat="1" applyFont="1" applyFill="1" applyBorder="1" applyAlignment="1">
      <alignment horizontal="center"/>
    </xf>
    <xf numFmtId="165" fontId="44" fillId="7" borderId="4" xfId="0" applyNumberFormat="1" applyFont="1" applyFill="1" applyBorder="1" applyAlignment="1">
      <alignment horizontal="center"/>
    </xf>
    <xf numFmtId="0" fontId="45" fillId="7" borderId="4" xfId="0" applyFont="1" applyFill="1" applyBorder="1" applyAlignment="1">
      <alignment horizontal="center" textRotation="90"/>
    </xf>
    <xf numFmtId="165" fontId="58" fillId="0" borderId="22" xfId="0" applyNumberFormat="1" applyFont="1" applyBorder="1" applyAlignment="1" applyProtection="1">
      <alignment horizontal="center"/>
    </xf>
    <xf numFmtId="165" fontId="58" fillId="0" borderId="23" xfId="0" applyNumberFormat="1" applyFont="1" applyBorder="1" applyAlignment="1" applyProtection="1">
      <alignment horizontal="center"/>
    </xf>
    <xf numFmtId="165" fontId="58" fillId="0" borderId="17" xfId="0" applyNumberFormat="1" applyFont="1" applyBorder="1" applyAlignment="1" applyProtection="1">
      <alignment horizontal="center"/>
    </xf>
    <xf numFmtId="165" fontId="58" fillId="0" borderId="4" xfId="0" applyNumberFormat="1" applyFont="1" applyBorder="1" applyAlignment="1" applyProtection="1">
      <alignment horizontal="center"/>
    </xf>
    <xf numFmtId="165" fontId="58" fillId="7" borderId="17" xfId="0" applyNumberFormat="1" applyFont="1" applyFill="1" applyBorder="1" applyAlignment="1" applyProtection="1">
      <alignment horizontal="center"/>
    </xf>
    <xf numFmtId="165" fontId="58" fillId="0" borderId="6" xfId="0" applyNumberFormat="1" applyFont="1" applyBorder="1" applyAlignment="1" applyProtection="1">
      <alignment horizontal="center"/>
    </xf>
    <xf numFmtId="165" fontId="58" fillId="0" borderId="37" xfId="0" applyNumberFormat="1" applyFont="1" applyBorder="1" applyAlignment="1" applyProtection="1">
      <alignment horizontal="center"/>
    </xf>
    <xf numFmtId="165" fontId="58" fillId="8" borderId="17" xfId="0" applyNumberFormat="1" applyFont="1" applyFill="1" applyBorder="1" applyAlignment="1" applyProtection="1">
      <alignment horizontal="center"/>
    </xf>
    <xf numFmtId="165" fontId="58" fillId="8" borderId="25" xfId="0" applyNumberFormat="1" applyFont="1" applyFill="1" applyBorder="1" applyAlignment="1" applyProtection="1">
      <alignment horizontal="center"/>
    </xf>
    <xf numFmtId="165" fontId="56" fillId="0" borderId="97" xfId="0" applyNumberFormat="1" applyFont="1" applyBorder="1" applyAlignment="1" applyProtection="1">
      <alignment horizontal="center"/>
    </xf>
    <xf numFmtId="165" fontId="56" fillId="7" borderId="17" xfId="0" applyNumberFormat="1" applyFont="1" applyFill="1" applyBorder="1" applyAlignment="1" applyProtection="1">
      <alignment horizontal="center"/>
    </xf>
    <xf numFmtId="1" fontId="50" fillId="0" borderId="41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20" fillId="0" borderId="49" xfId="0" applyFont="1" applyFill="1" applyBorder="1" applyAlignment="1">
      <alignment horizontal="center" vertical="center"/>
    </xf>
    <xf numFmtId="166" fontId="7" fillId="0" borderId="81" xfId="2" applyNumberFormat="1" applyFont="1" applyBorder="1" applyAlignment="1" applyProtection="1">
      <alignment horizontal="center"/>
    </xf>
    <xf numFmtId="165" fontId="7" fillId="8" borderId="49" xfId="0" applyNumberFormat="1" applyFont="1" applyFill="1" applyBorder="1" applyProtection="1"/>
    <xf numFmtId="165" fontId="15" fillId="7" borderId="49" xfId="0" applyNumberFormat="1" applyFont="1" applyFill="1" applyBorder="1" applyAlignment="1" applyProtection="1">
      <alignment horizontal="center"/>
    </xf>
    <xf numFmtId="165" fontId="11" fillId="7" borderId="0" xfId="0" applyNumberFormat="1" applyFont="1" applyFill="1" applyBorder="1" applyAlignment="1" applyProtection="1">
      <alignment horizontal="center"/>
    </xf>
    <xf numFmtId="165" fontId="12" fillId="9" borderId="0" xfId="0" applyNumberFormat="1" applyFont="1" applyFill="1" applyBorder="1" applyAlignment="1" applyProtection="1">
      <alignment horizontal="center"/>
    </xf>
    <xf numFmtId="165" fontId="21" fillId="0" borderId="161" xfId="0" applyNumberFormat="1" applyFont="1" applyBorder="1" applyAlignment="1" applyProtection="1">
      <alignment horizontal="center"/>
    </xf>
    <xf numFmtId="0" fontId="6" fillId="0" borderId="137" xfId="0" applyFont="1" applyBorder="1" applyAlignment="1" applyProtection="1">
      <alignment horizontal="center" textRotation="90"/>
    </xf>
    <xf numFmtId="165" fontId="15" fillId="7" borderId="0" xfId="0" applyNumberFormat="1" applyFont="1" applyFill="1" applyBorder="1" applyAlignment="1" applyProtection="1">
      <alignment horizontal="center"/>
    </xf>
    <xf numFmtId="1" fontId="15" fillId="7" borderId="0" xfId="0" applyNumberFormat="1" applyFont="1" applyFill="1" applyBorder="1" applyAlignment="1" applyProtection="1">
      <alignment horizontal="center"/>
    </xf>
    <xf numFmtId="165" fontId="11" fillId="9" borderId="0" xfId="0" applyNumberFormat="1" applyFont="1" applyFill="1" applyBorder="1" applyAlignment="1" applyProtection="1">
      <alignment horizontal="center"/>
    </xf>
    <xf numFmtId="0" fontId="54" fillId="7" borderId="0" xfId="0" applyFont="1" applyFill="1" applyBorder="1" applyAlignment="1" applyProtection="1">
      <alignment horizontal="center" textRotation="90"/>
    </xf>
    <xf numFmtId="0" fontId="54" fillId="9" borderId="0" xfId="0" applyFont="1" applyFill="1" applyBorder="1" applyAlignment="1" applyProtection="1">
      <alignment horizontal="center" textRotation="90"/>
    </xf>
    <xf numFmtId="165" fontId="24" fillId="0" borderId="81" xfId="0" applyNumberFormat="1" applyFont="1" applyBorder="1" applyAlignment="1">
      <alignment horizontal="center"/>
    </xf>
    <xf numFmtId="165" fontId="42" fillId="14" borderId="81" xfId="0" applyNumberFormat="1" applyFont="1" applyFill="1" applyBorder="1" applyAlignment="1">
      <alignment horizontal="center"/>
    </xf>
    <xf numFmtId="165" fontId="42" fillId="8" borderId="81" xfId="0" applyNumberFormat="1" applyFont="1" applyFill="1" applyBorder="1" applyAlignment="1">
      <alignment horizontal="center"/>
    </xf>
    <xf numFmtId="165" fontId="44" fillId="15" borderId="81" xfId="0" applyNumberFormat="1" applyFont="1" applyFill="1" applyBorder="1" applyAlignment="1">
      <alignment horizontal="center"/>
    </xf>
    <xf numFmtId="165" fontId="42" fillId="15" borderId="81" xfId="0" applyNumberFormat="1" applyFont="1" applyFill="1" applyBorder="1" applyAlignment="1">
      <alignment horizontal="center"/>
    </xf>
    <xf numFmtId="0" fontId="45" fillId="0" borderId="81" xfId="0" applyFont="1" applyBorder="1" applyAlignment="1">
      <alignment horizontal="center" textRotation="90"/>
    </xf>
    <xf numFmtId="0" fontId="45" fillId="8" borderId="81" xfId="0" applyFont="1" applyFill="1" applyBorder="1" applyAlignment="1">
      <alignment horizontal="center" textRotation="90"/>
    </xf>
    <xf numFmtId="165" fontId="2" fillId="8" borderId="0" xfId="0" applyNumberFormat="1" applyFont="1" applyFill="1" applyBorder="1" applyAlignment="1" applyProtection="1">
      <alignment horizontal="center"/>
    </xf>
    <xf numFmtId="165" fontId="56" fillId="8" borderId="0" xfId="0" applyNumberFormat="1" applyFont="1" applyFill="1" applyBorder="1" applyAlignment="1" applyProtection="1">
      <alignment horizontal="center"/>
    </xf>
    <xf numFmtId="0" fontId="56" fillId="0" borderId="0" xfId="0" applyFont="1" applyBorder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center"/>
    </xf>
    <xf numFmtId="165" fontId="2" fillId="0" borderId="163" xfId="0" applyNumberFormat="1" applyFont="1" applyBorder="1" applyAlignment="1" applyProtection="1">
      <alignment horizontal="center"/>
    </xf>
    <xf numFmtId="165" fontId="58" fillId="8" borderId="0" xfId="0" applyNumberFormat="1" applyFont="1" applyFill="1" applyBorder="1" applyAlignment="1" applyProtection="1">
      <alignment horizontal="center"/>
    </xf>
    <xf numFmtId="165" fontId="58" fillId="0" borderId="0" xfId="0" applyNumberFormat="1" applyFont="1" applyBorder="1" applyAlignment="1" applyProtection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Border="1" applyProtection="1"/>
    <xf numFmtId="49" fontId="2" fillId="0" borderId="0" xfId="0" applyNumberFormat="1" applyFont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" fontId="2" fillId="12" borderId="0" xfId="0" applyNumberFormat="1" applyFont="1" applyFill="1" applyBorder="1" applyAlignment="1" applyProtection="1">
      <alignment horizontal="center" vertical="center"/>
    </xf>
    <xf numFmtId="1" fontId="2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7" fillId="2" borderId="0" xfId="0" applyNumberFormat="1" applyFont="1" applyFill="1" applyBorder="1" applyAlignment="1" applyProtection="1">
      <alignment horizontal="center" vertical="center"/>
    </xf>
    <xf numFmtId="1" fontId="7" fillId="2" borderId="0" xfId="0" applyNumberFormat="1" applyFont="1" applyFill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163" xfId="0" applyFont="1" applyBorder="1" applyAlignment="1" applyProtection="1">
      <alignment horizontal="center"/>
    </xf>
    <xf numFmtId="1" fontId="7" fillId="0" borderId="163" xfId="0" applyNumberFormat="1" applyFont="1" applyBorder="1" applyAlignment="1" applyProtection="1">
      <alignment horizontal="center"/>
    </xf>
    <xf numFmtId="1" fontId="7" fillId="0" borderId="33" xfId="0" applyNumberFormat="1" applyFont="1" applyBorder="1" applyAlignment="1" applyProtection="1">
      <alignment horizontal="center"/>
    </xf>
    <xf numFmtId="0" fontId="6" fillId="4" borderId="34" xfId="0" applyFont="1" applyFill="1" applyBorder="1" applyAlignment="1" applyProtection="1">
      <alignment horizontal="center" textRotation="90"/>
    </xf>
    <xf numFmtId="2" fontId="12" fillId="0" borderId="6" xfId="0" applyNumberFormat="1" applyFont="1" applyBorder="1" applyAlignment="1" applyProtection="1">
      <alignment horizontal="center"/>
    </xf>
    <xf numFmtId="1" fontId="1" fillId="0" borderId="6" xfId="0" applyNumberFormat="1" applyFont="1" applyBorder="1" applyAlignment="1" applyProtection="1">
      <alignment horizontal="center"/>
    </xf>
    <xf numFmtId="1" fontId="10" fillId="0" borderId="6" xfId="0" applyNumberFormat="1" applyFont="1" applyBorder="1" applyAlignment="1" applyProtection="1">
      <alignment horizontal="center"/>
    </xf>
    <xf numFmtId="2" fontId="22" fillId="4" borderId="6" xfId="0" applyNumberFormat="1" applyFont="1" applyFill="1" applyBorder="1" applyAlignment="1" applyProtection="1">
      <alignment horizontal="center"/>
    </xf>
    <xf numFmtId="2" fontId="16" fillId="0" borderId="6" xfId="0" applyNumberFormat="1" applyFont="1" applyBorder="1" applyAlignment="1" applyProtection="1">
      <alignment horizontal="center"/>
    </xf>
    <xf numFmtId="0" fontId="37" fillId="0" borderId="6" xfId="0" applyFont="1" applyBorder="1" applyAlignment="1" applyProtection="1">
      <alignment horizontal="center"/>
    </xf>
    <xf numFmtId="165" fontId="20" fillId="9" borderId="25" xfId="0" applyNumberFormat="1" applyFont="1" applyFill="1" applyBorder="1" applyAlignment="1" applyProtection="1">
      <alignment horizontal="center"/>
    </xf>
    <xf numFmtId="165" fontId="24" fillId="0" borderId="6" xfId="0" applyNumberFormat="1" applyFont="1" applyBorder="1" applyAlignment="1">
      <alignment horizontal="center"/>
    </xf>
    <xf numFmtId="165" fontId="42" fillId="14" borderId="6" xfId="0" applyNumberFormat="1" applyFont="1" applyFill="1" applyBorder="1" applyAlignment="1">
      <alignment horizontal="center"/>
    </xf>
    <xf numFmtId="165" fontId="42" fillId="8" borderId="6" xfId="0" applyNumberFormat="1" applyFont="1" applyFill="1" applyBorder="1" applyAlignment="1">
      <alignment horizontal="center"/>
    </xf>
    <xf numFmtId="165" fontId="44" fillId="15" borderId="6" xfId="0" applyNumberFormat="1" applyFont="1" applyFill="1" applyBorder="1" applyAlignment="1">
      <alignment horizontal="center"/>
    </xf>
    <xf numFmtId="165" fontId="42" fillId="15" borderId="6" xfId="0" applyNumberFormat="1" applyFont="1" applyFill="1" applyBorder="1" applyAlignment="1">
      <alignment horizontal="center"/>
    </xf>
    <xf numFmtId="0" fontId="45" fillId="0" borderId="6" xfId="0" applyFont="1" applyBorder="1" applyAlignment="1">
      <alignment horizontal="center" textRotation="90"/>
    </xf>
    <xf numFmtId="0" fontId="45" fillId="8" borderId="26" xfId="0" applyFont="1" applyFill="1" applyBorder="1" applyAlignment="1">
      <alignment horizontal="center" textRotation="90"/>
    </xf>
    <xf numFmtId="1" fontId="20" fillId="0" borderId="6" xfId="0" applyNumberFormat="1" applyFont="1" applyBorder="1" applyAlignment="1" applyProtection="1">
      <alignment horizontal="center"/>
    </xf>
    <xf numFmtId="1" fontId="56" fillId="0" borderId="6" xfId="0" applyNumberFormat="1" applyFont="1" applyBorder="1" applyAlignment="1" applyProtection="1">
      <alignment horizontal="center"/>
    </xf>
    <xf numFmtId="0" fontId="22" fillId="21" borderId="10" xfId="0" applyFont="1" applyFill="1" applyBorder="1" applyAlignment="1" applyProtection="1">
      <alignment textRotation="90"/>
    </xf>
  </cellXfs>
  <cellStyles count="3">
    <cellStyle name="Comma" xfId="2" builtinId="3"/>
    <cellStyle name="Normal" xfId="0" builtinId="0"/>
    <cellStyle name="Normal 2" xfId="1"/>
  </cellStyles>
  <dxfs count="8"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L78"/>
  <sheetViews>
    <sheetView zoomScale="80" zoomScaleNormal="80" workbookViewId="0">
      <pane xSplit="5" ySplit="1" topLeftCell="NE11" activePane="bottomRight" state="frozen"/>
      <selection pane="topRight"/>
      <selection pane="bottomLeft"/>
      <selection pane="bottomRight" activeCell="NM1" sqref="NM1:OB1048576"/>
    </sheetView>
  </sheetViews>
  <sheetFormatPr defaultColWidth="4.7109375" defaultRowHeight="17.25" customHeight="1" x14ac:dyDescent="0.25"/>
  <cols>
    <col min="1" max="1" width="6.5703125" style="19" customWidth="1"/>
    <col min="2" max="2" width="10.5703125" style="26" customWidth="1"/>
    <col min="3" max="3" width="15.7109375" style="19" customWidth="1"/>
    <col min="4" max="4" width="25.42578125" style="19" customWidth="1"/>
    <col min="5" max="5" width="10.28515625" style="19" customWidth="1"/>
    <col min="6" max="6" width="16.7109375" style="19" customWidth="1"/>
    <col min="7" max="7" width="13.7109375" style="19" customWidth="1"/>
    <col min="8" max="8" width="9.7109375" style="19" customWidth="1"/>
    <col min="9" max="9" width="33" style="19" customWidth="1"/>
    <col min="10" max="10" width="4.42578125" style="19" customWidth="1"/>
    <col min="11" max="11" width="4.42578125" style="20" customWidth="1"/>
    <col min="12" max="13" width="4.42578125" style="19" customWidth="1"/>
    <col min="14" max="14" width="4.85546875" style="19" customWidth="1"/>
    <col min="15" max="15" width="6.140625" style="19" customWidth="1"/>
    <col min="16" max="16" width="4.42578125" style="20" customWidth="1"/>
    <col min="17" max="24" width="4.42578125" style="19" customWidth="1"/>
    <col min="25" max="25" width="4.42578125" style="20" customWidth="1"/>
    <col min="26" max="29" width="4.42578125" style="19" customWidth="1"/>
    <col min="30" max="30" width="4.42578125" style="22" customWidth="1"/>
    <col min="31" max="35" width="4.42578125" style="19" customWidth="1"/>
    <col min="36" max="36" width="4.42578125" style="20" customWidth="1"/>
    <col min="37" max="40" width="4.42578125" style="19" customWidth="1"/>
    <col min="41" max="41" width="4.42578125" style="22" customWidth="1"/>
    <col min="42" max="46" width="4.42578125" style="19" customWidth="1"/>
    <col min="47" max="47" width="4.42578125" style="20" customWidth="1"/>
    <col min="48" max="51" width="4.42578125" style="19" customWidth="1"/>
    <col min="52" max="52" width="4.42578125" style="22" customWidth="1"/>
    <col min="53" max="57" width="4.42578125" style="19" customWidth="1"/>
    <col min="58" max="58" width="4.42578125" style="20" customWidth="1"/>
    <col min="59" max="62" width="4.42578125" style="19" customWidth="1"/>
    <col min="63" max="63" width="4.42578125" style="22" customWidth="1"/>
    <col min="64" max="68" width="4.42578125" style="19" customWidth="1"/>
    <col min="69" max="69" width="4.42578125" style="20" customWidth="1"/>
    <col min="70" max="74" width="4.42578125" style="19" customWidth="1"/>
    <col min="75" max="75" width="5" style="19" bestFit="1" customWidth="1"/>
    <col min="76" max="76" width="4.85546875" style="19" bestFit="1" customWidth="1"/>
    <col min="77" max="77" width="4.7109375" style="19"/>
    <col min="78" max="79" width="4.85546875" style="19" bestFit="1" customWidth="1"/>
    <col min="80" max="80" width="4.7109375" style="20"/>
    <col min="81" max="81" width="4.7109375" style="19"/>
    <col min="82" max="82" width="4.85546875" style="19" bestFit="1" customWidth="1"/>
    <col min="83" max="83" width="4.7109375" style="19"/>
    <col min="84" max="84" width="4.85546875" style="19" bestFit="1" customWidth="1"/>
    <col min="85" max="85" width="5" style="19" bestFit="1" customWidth="1"/>
    <col min="86" max="86" width="5.7109375" style="19" customWidth="1"/>
    <col min="87" max="87" width="6.5703125" style="19" customWidth="1"/>
    <col min="88" max="88" width="6.85546875" style="19" customWidth="1"/>
    <col min="89" max="89" width="17.42578125" style="19" customWidth="1"/>
    <col min="90" max="90" width="5.85546875" style="19" customWidth="1"/>
    <col min="91" max="91" width="11.140625" style="19" customWidth="1"/>
    <col min="92" max="92" width="13" style="19" customWidth="1"/>
    <col min="93" max="93" width="8.28515625" style="19" customWidth="1"/>
    <col min="94" max="94" width="4.85546875" bestFit="1" customWidth="1"/>
    <col min="105" max="105" width="5" customWidth="1"/>
    <col min="115" max="115" width="5.5703125" bestFit="1" customWidth="1"/>
    <col min="116" max="116" width="5.7109375" bestFit="1" customWidth="1"/>
    <col min="126" max="126" width="4.85546875" bestFit="1" customWidth="1"/>
    <col min="127" max="127" width="4.85546875" customWidth="1"/>
    <col min="128" max="128" width="5.140625" customWidth="1"/>
    <col min="149" max="149" width="5" customWidth="1"/>
    <col min="160" max="160" width="4.42578125" customWidth="1"/>
    <col min="170" max="170" width="4.85546875" bestFit="1" customWidth="1"/>
    <col min="172" max="172" width="5.85546875" bestFit="1" customWidth="1"/>
    <col min="173" max="173" width="5.140625" customWidth="1"/>
    <col min="174" max="174" width="17.42578125" customWidth="1"/>
    <col min="176" max="176" width="5.85546875" bestFit="1" customWidth="1"/>
    <col min="177" max="177" width="6.7109375" customWidth="1"/>
    <col min="178" max="178" width="5.5703125" customWidth="1"/>
    <col min="179" max="179" width="7.85546875" customWidth="1"/>
    <col min="180" max="180" width="8.28515625" customWidth="1"/>
    <col min="181" max="181" width="16.7109375" customWidth="1"/>
    <col min="182" max="182" width="9.42578125" customWidth="1"/>
    <col min="183" max="192" width="4.28515625" customWidth="1"/>
    <col min="193" max="193" width="4.28515625" style="642" customWidth="1"/>
    <col min="194" max="194" width="4.7109375" style="642" customWidth="1"/>
    <col min="195" max="195" width="5.7109375" style="642" bestFit="1" customWidth="1"/>
    <col min="196" max="204" width="4.7109375" style="642"/>
    <col min="205" max="205" width="4.85546875" style="642" customWidth="1"/>
    <col min="206" max="214" width="4.7109375" style="642"/>
    <col min="215" max="215" width="4.42578125" style="642" customWidth="1"/>
    <col min="216" max="216" width="4.7109375" style="642" customWidth="1"/>
    <col min="217" max="221" width="4.7109375" style="642"/>
    <col min="226" max="226" width="4.85546875" bestFit="1" customWidth="1"/>
    <col min="238" max="238" width="5.140625" customWidth="1"/>
    <col min="248" max="248" width="5.5703125" bestFit="1" customWidth="1"/>
    <col min="249" max="249" width="4.7109375" customWidth="1"/>
    <col min="260" max="281" width="4.28515625" customWidth="1"/>
    <col min="282" max="282" width="5" customWidth="1"/>
    <col min="294" max="294" width="6" customWidth="1"/>
    <col min="295" max="295" width="5.42578125" customWidth="1"/>
    <col min="296" max="296" width="17" customWidth="1"/>
    <col min="298" max="298" width="6.7109375" customWidth="1"/>
    <col min="299" max="299" width="6" customWidth="1"/>
    <col min="301" max="301" width="5.7109375" customWidth="1"/>
    <col min="302" max="303" width="6" customWidth="1"/>
    <col min="304" max="304" width="5.85546875" bestFit="1" customWidth="1"/>
    <col min="305" max="305" width="6" customWidth="1"/>
    <col min="306" max="306" width="9.7109375" customWidth="1"/>
    <col min="308" max="308" width="6.28515625" bestFit="1" customWidth="1"/>
    <col min="319" max="319" width="4.7109375" customWidth="1"/>
    <col min="341" max="341" width="4.85546875" customWidth="1"/>
    <col min="342" max="343" width="5.7109375" bestFit="1" customWidth="1"/>
    <col min="351" max="351" width="5.5703125" bestFit="1" customWidth="1"/>
    <col min="363" max="363" width="5.7109375" bestFit="1" customWidth="1"/>
    <col min="375" max="375" width="5.85546875" bestFit="1" customWidth="1"/>
    <col min="376" max="376" width="7.5703125" customWidth="1"/>
  </cols>
  <sheetData>
    <row r="1" spans="1:376" ht="162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1686" t="s">
        <v>4</v>
      </c>
      <c r="F1" s="1314"/>
      <c r="G1" s="1" t="s">
        <v>5</v>
      </c>
      <c r="H1" s="1" t="s">
        <v>6</v>
      </c>
      <c r="I1" s="2" t="s">
        <v>7</v>
      </c>
      <c r="J1" s="354" t="s">
        <v>8</v>
      </c>
      <c r="K1" s="353" t="s">
        <v>8</v>
      </c>
      <c r="L1" s="71" t="s">
        <v>53</v>
      </c>
      <c r="M1" s="72" t="s">
        <v>54</v>
      </c>
      <c r="N1" s="73" t="s">
        <v>55</v>
      </c>
      <c r="O1" s="58" t="s">
        <v>56</v>
      </c>
      <c r="P1" s="58" t="s">
        <v>282</v>
      </c>
      <c r="Q1" s="59" t="s">
        <v>57</v>
      </c>
      <c r="R1" s="74" t="s">
        <v>58</v>
      </c>
      <c r="S1" s="69" t="s">
        <v>59</v>
      </c>
      <c r="T1" s="43" t="s">
        <v>60</v>
      </c>
      <c r="U1" s="44" t="s">
        <v>61</v>
      </c>
      <c r="V1" s="44" t="s">
        <v>62</v>
      </c>
      <c r="W1" s="45" t="s">
        <v>63</v>
      </c>
      <c r="X1" s="46" t="s">
        <v>9</v>
      </c>
      <c r="Y1" s="178" t="s">
        <v>66</v>
      </c>
      <c r="Z1" s="47" t="s">
        <v>64</v>
      </c>
      <c r="AA1" s="62" t="s">
        <v>65</v>
      </c>
      <c r="AB1" s="48" t="s">
        <v>66</v>
      </c>
      <c r="AC1" s="49" t="s">
        <v>9</v>
      </c>
      <c r="AD1" s="56" t="s">
        <v>9</v>
      </c>
      <c r="AE1" s="34" t="s">
        <v>60</v>
      </c>
      <c r="AF1" s="35" t="s">
        <v>67</v>
      </c>
      <c r="AG1" s="35" t="s">
        <v>68</v>
      </c>
      <c r="AH1" s="36" t="s">
        <v>69</v>
      </c>
      <c r="AI1" s="40" t="s">
        <v>10</v>
      </c>
      <c r="AJ1" s="177" t="s">
        <v>72</v>
      </c>
      <c r="AK1" s="41" t="s">
        <v>70</v>
      </c>
      <c r="AL1" s="63" t="s">
        <v>71</v>
      </c>
      <c r="AM1" s="42" t="s">
        <v>72</v>
      </c>
      <c r="AN1" s="37" t="s">
        <v>10</v>
      </c>
      <c r="AO1" s="39" t="s">
        <v>10</v>
      </c>
      <c r="AP1" s="43" t="s">
        <v>60</v>
      </c>
      <c r="AQ1" s="44" t="s">
        <v>73</v>
      </c>
      <c r="AR1" s="44" t="s">
        <v>74</v>
      </c>
      <c r="AS1" s="45" t="s">
        <v>75</v>
      </c>
      <c r="AT1" s="46" t="s">
        <v>11</v>
      </c>
      <c r="AU1" s="178" t="s">
        <v>78</v>
      </c>
      <c r="AV1" s="47" t="s">
        <v>76</v>
      </c>
      <c r="AW1" s="62" t="s">
        <v>77</v>
      </c>
      <c r="AX1" s="48" t="s">
        <v>78</v>
      </c>
      <c r="AY1" s="49" t="s">
        <v>11</v>
      </c>
      <c r="AZ1" s="50" t="s">
        <v>11</v>
      </c>
      <c r="BA1" s="43" t="s">
        <v>60</v>
      </c>
      <c r="BB1" s="44" t="s">
        <v>79</v>
      </c>
      <c r="BC1" s="44" t="s">
        <v>80</v>
      </c>
      <c r="BD1" s="45" t="s">
        <v>81</v>
      </c>
      <c r="BE1" s="46" t="s">
        <v>12</v>
      </c>
      <c r="BF1" s="178" t="s">
        <v>84</v>
      </c>
      <c r="BG1" s="47" t="s">
        <v>82</v>
      </c>
      <c r="BH1" s="62" t="s">
        <v>83</v>
      </c>
      <c r="BI1" s="48" t="s">
        <v>84</v>
      </c>
      <c r="BJ1" s="49" t="s">
        <v>12</v>
      </c>
      <c r="BK1" s="50" t="s">
        <v>12</v>
      </c>
      <c r="BL1" s="34" t="s">
        <v>60</v>
      </c>
      <c r="BM1" s="35" t="s">
        <v>85</v>
      </c>
      <c r="BN1" s="35" t="s">
        <v>86</v>
      </c>
      <c r="BO1" s="36" t="s">
        <v>87</v>
      </c>
      <c r="BP1" s="40" t="s">
        <v>13</v>
      </c>
      <c r="BQ1" s="177" t="s">
        <v>90</v>
      </c>
      <c r="BR1" s="41" t="s">
        <v>88</v>
      </c>
      <c r="BS1" s="63" t="s">
        <v>89</v>
      </c>
      <c r="BT1" s="42" t="s">
        <v>90</v>
      </c>
      <c r="BU1" s="37" t="s">
        <v>91</v>
      </c>
      <c r="BV1" s="39" t="s">
        <v>92</v>
      </c>
      <c r="BW1" s="34" t="s">
        <v>60</v>
      </c>
      <c r="BX1" s="35" t="s">
        <v>283</v>
      </c>
      <c r="BY1" s="35" t="s">
        <v>284</v>
      </c>
      <c r="BZ1" s="36" t="s">
        <v>285</v>
      </c>
      <c r="CA1" s="40" t="s">
        <v>108</v>
      </c>
      <c r="CB1" s="177" t="s">
        <v>286</v>
      </c>
      <c r="CC1" s="41" t="s">
        <v>287</v>
      </c>
      <c r="CD1" s="65" t="s">
        <v>288</v>
      </c>
      <c r="CE1" s="42" t="s">
        <v>286</v>
      </c>
      <c r="CF1" s="37" t="s">
        <v>289</v>
      </c>
      <c r="CG1" s="38" t="s">
        <v>290</v>
      </c>
      <c r="CH1" s="99" t="s">
        <v>93</v>
      </c>
      <c r="CI1" s="100" t="s">
        <v>94</v>
      </c>
      <c r="CJ1" s="101" t="s">
        <v>95</v>
      </c>
      <c r="CK1" s="102" t="s">
        <v>279</v>
      </c>
      <c r="CL1" s="103" t="s">
        <v>96</v>
      </c>
      <c r="CM1" s="104" t="s">
        <v>97</v>
      </c>
      <c r="CN1" s="102" t="s">
        <v>98</v>
      </c>
      <c r="CO1" s="413" t="s">
        <v>280</v>
      </c>
      <c r="CP1" s="414" t="s">
        <v>60</v>
      </c>
      <c r="CQ1" s="85" t="s">
        <v>496</v>
      </c>
      <c r="CR1" s="85" t="s">
        <v>497</v>
      </c>
      <c r="CS1" s="86" t="s">
        <v>498</v>
      </c>
      <c r="CT1" s="87" t="s">
        <v>499</v>
      </c>
      <c r="CU1" s="415" t="s">
        <v>500</v>
      </c>
      <c r="CV1" s="416" t="s">
        <v>501</v>
      </c>
      <c r="CW1" s="417" t="s">
        <v>502</v>
      </c>
      <c r="CX1" s="417" t="s">
        <v>500</v>
      </c>
      <c r="CY1" s="418" t="s">
        <v>503</v>
      </c>
      <c r="CZ1" s="419" t="s">
        <v>503</v>
      </c>
      <c r="DA1" s="414" t="s">
        <v>60</v>
      </c>
      <c r="DB1" s="85" t="s">
        <v>504</v>
      </c>
      <c r="DC1" s="85" t="s">
        <v>505</v>
      </c>
      <c r="DD1" s="86" t="s">
        <v>506</v>
      </c>
      <c r="DE1" s="87" t="s">
        <v>507</v>
      </c>
      <c r="DF1" s="415" t="s">
        <v>508</v>
      </c>
      <c r="DG1" s="416" t="s">
        <v>509</v>
      </c>
      <c r="DH1" s="417" t="s">
        <v>510</v>
      </c>
      <c r="DI1" s="417" t="s">
        <v>508</v>
      </c>
      <c r="DJ1" s="418" t="s">
        <v>511</v>
      </c>
      <c r="DK1" s="419" t="s">
        <v>511</v>
      </c>
      <c r="DL1" s="414" t="s">
        <v>60</v>
      </c>
      <c r="DM1" s="85" t="s">
        <v>512</v>
      </c>
      <c r="DN1" s="85" t="s">
        <v>513</v>
      </c>
      <c r="DO1" s="86" t="s">
        <v>514</v>
      </c>
      <c r="DP1" s="87" t="s">
        <v>515</v>
      </c>
      <c r="DQ1" s="415" t="s">
        <v>516</v>
      </c>
      <c r="DR1" s="416" t="s">
        <v>517</v>
      </c>
      <c r="DS1" s="417" t="s">
        <v>518</v>
      </c>
      <c r="DT1" s="417" t="s">
        <v>516</v>
      </c>
      <c r="DU1" s="418" t="s">
        <v>519</v>
      </c>
      <c r="DV1" s="419" t="s">
        <v>519</v>
      </c>
      <c r="DW1" s="414" t="s">
        <v>60</v>
      </c>
      <c r="DX1" s="85" t="s">
        <v>520</v>
      </c>
      <c r="DY1" s="85" t="s">
        <v>521</v>
      </c>
      <c r="DZ1" s="86" t="s">
        <v>522</v>
      </c>
      <c r="EA1" s="87" t="s">
        <v>523</v>
      </c>
      <c r="EB1" s="415" t="s">
        <v>524</v>
      </c>
      <c r="EC1" s="416" t="s">
        <v>525</v>
      </c>
      <c r="ED1" s="417" t="s">
        <v>526</v>
      </c>
      <c r="EE1" s="417" t="s">
        <v>524</v>
      </c>
      <c r="EF1" s="418" t="s">
        <v>527</v>
      </c>
      <c r="EG1" s="419" t="s">
        <v>528</v>
      </c>
      <c r="EH1" s="425" t="s">
        <v>60</v>
      </c>
      <c r="EI1" s="44" t="s">
        <v>529</v>
      </c>
      <c r="EJ1" s="44" t="s">
        <v>530</v>
      </c>
      <c r="EK1" s="45" t="s">
        <v>531</v>
      </c>
      <c r="EL1" s="46" t="s">
        <v>532</v>
      </c>
      <c r="EM1" s="178" t="s">
        <v>533</v>
      </c>
      <c r="EN1" s="47" t="s">
        <v>534</v>
      </c>
      <c r="EO1" s="48" t="s">
        <v>535</v>
      </c>
      <c r="EP1" s="48" t="s">
        <v>533</v>
      </c>
      <c r="EQ1" s="49" t="s">
        <v>536</v>
      </c>
      <c r="ER1" s="426" t="s">
        <v>537</v>
      </c>
      <c r="ES1" s="425" t="s">
        <v>60</v>
      </c>
      <c r="ET1" s="44" t="s">
        <v>546</v>
      </c>
      <c r="EU1" s="44" t="s">
        <v>547</v>
      </c>
      <c r="EV1" s="45" t="s">
        <v>548</v>
      </c>
      <c r="EW1" s="46" t="s">
        <v>549</v>
      </c>
      <c r="EX1" s="178" t="s">
        <v>550</v>
      </c>
      <c r="EY1" s="47" t="s">
        <v>551</v>
      </c>
      <c r="EZ1" s="48" t="s">
        <v>552</v>
      </c>
      <c r="FA1" s="48" t="s">
        <v>550</v>
      </c>
      <c r="FB1" s="49" t="s">
        <v>553</v>
      </c>
      <c r="FC1" s="427" t="s">
        <v>553</v>
      </c>
      <c r="FD1" s="34" t="s">
        <v>60</v>
      </c>
      <c r="FE1" s="35" t="s">
        <v>554</v>
      </c>
      <c r="FF1" s="35" t="s">
        <v>555</v>
      </c>
      <c r="FG1" s="36" t="s">
        <v>556</v>
      </c>
      <c r="FH1" s="40" t="s">
        <v>557</v>
      </c>
      <c r="FI1" s="428" t="s">
        <v>558</v>
      </c>
      <c r="FJ1" s="429" t="s">
        <v>559</v>
      </c>
      <c r="FK1" s="64" t="s">
        <v>560</v>
      </c>
      <c r="FL1" s="430" t="s">
        <v>558</v>
      </c>
      <c r="FM1" s="431" t="s">
        <v>557</v>
      </c>
      <c r="FN1" s="39" t="s">
        <v>557</v>
      </c>
      <c r="FO1" s="490" t="s">
        <v>643</v>
      </c>
      <c r="FP1" s="491" t="s">
        <v>644</v>
      </c>
      <c r="FQ1" s="492" t="s">
        <v>645</v>
      </c>
      <c r="FR1" s="413" t="s">
        <v>646</v>
      </c>
      <c r="FS1" s="490" t="s">
        <v>647</v>
      </c>
      <c r="FT1" s="491" t="s">
        <v>648</v>
      </c>
      <c r="FU1" s="493" t="s">
        <v>649</v>
      </c>
      <c r="FV1" s="413" t="s">
        <v>650</v>
      </c>
      <c r="FW1" s="494" t="s">
        <v>651</v>
      </c>
      <c r="FX1" s="413" t="s">
        <v>653</v>
      </c>
      <c r="FY1" s="495" t="s">
        <v>652</v>
      </c>
      <c r="FZ1" s="496" t="s">
        <v>654</v>
      </c>
      <c r="GA1" s="414" t="s">
        <v>60</v>
      </c>
      <c r="GB1" s="85" t="s">
        <v>745</v>
      </c>
      <c r="GC1" s="85" t="s">
        <v>746</v>
      </c>
      <c r="GD1" s="86" t="s">
        <v>747</v>
      </c>
      <c r="GE1" s="87" t="s">
        <v>748</v>
      </c>
      <c r="GF1" s="415" t="s">
        <v>749</v>
      </c>
      <c r="GG1" s="416" t="s">
        <v>750</v>
      </c>
      <c r="GH1" s="417" t="s">
        <v>751</v>
      </c>
      <c r="GI1" s="417" t="s">
        <v>749</v>
      </c>
      <c r="GJ1" s="418" t="s">
        <v>748</v>
      </c>
      <c r="GK1" s="419" t="s">
        <v>752</v>
      </c>
      <c r="GL1" s="414" t="s">
        <v>60</v>
      </c>
      <c r="GM1" s="85" t="s">
        <v>753</v>
      </c>
      <c r="GN1" s="85" t="s">
        <v>754</v>
      </c>
      <c r="GO1" s="86" t="s">
        <v>755</v>
      </c>
      <c r="GP1" s="87" t="s">
        <v>756</v>
      </c>
      <c r="GQ1" s="415" t="s">
        <v>757</v>
      </c>
      <c r="GR1" s="416" t="s">
        <v>758</v>
      </c>
      <c r="GS1" s="417" t="s">
        <v>759</v>
      </c>
      <c r="GT1" s="417" t="s">
        <v>757</v>
      </c>
      <c r="GU1" s="774" t="s">
        <v>760</v>
      </c>
      <c r="GV1" s="775" t="s">
        <v>760</v>
      </c>
      <c r="GW1" s="414" t="s">
        <v>60</v>
      </c>
      <c r="GX1" s="85" t="s">
        <v>761</v>
      </c>
      <c r="GY1" s="85" t="s">
        <v>762</v>
      </c>
      <c r="GZ1" s="86" t="s">
        <v>763</v>
      </c>
      <c r="HA1" s="87" t="s">
        <v>764</v>
      </c>
      <c r="HB1" s="415" t="s">
        <v>765</v>
      </c>
      <c r="HC1" s="416" t="s">
        <v>766</v>
      </c>
      <c r="HD1" s="417" t="s">
        <v>767</v>
      </c>
      <c r="HE1" s="417" t="s">
        <v>765</v>
      </c>
      <c r="HF1" s="418" t="s">
        <v>768</v>
      </c>
      <c r="HG1" s="419" t="s">
        <v>768</v>
      </c>
      <c r="HH1" s="414" t="s">
        <v>60</v>
      </c>
      <c r="HI1" s="85" t="s">
        <v>769</v>
      </c>
      <c r="HJ1" s="85" t="s">
        <v>770</v>
      </c>
      <c r="HK1" s="86" t="s">
        <v>771</v>
      </c>
      <c r="HL1" s="87" t="s">
        <v>772</v>
      </c>
      <c r="HM1" s="415" t="s">
        <v>773</v>
      </c>
      <c r="HN1" s="416" t="s">
        <v>774</v>
      </c>
      <c r="HO1" s="417" t="s">
        <v>775</v>
      </c>
      <c r="HP1" s="417" t="s">
        <v>773</v>
      </c>
      <c r="HQ1" s="418" t="s">
        <v>776</v>
      </c>
      <c r="HR1" s="419" t="s">
        <v>777</v>
      </c>
      <c r="HS1" s="414" t="s">
        <v>60</v>
      </c>
      <c r="HT1" s="85" t="s">
        <v>778</v>
      </c>
      <c r="HU1" s="85" t="s">
        <v>779</v>
      </c>
      <c r="HV1" s="86" t="s">
        <v>780</v>
      </c>
      <c r="HW1" s="87" t="s">
        <v>781</v>
      </c>
      <c r="HX1" s="415" t="s">
        <v>782</v>
      </c>
      <c r="HY1" s="416" t="s">
        <v>783</v>
      </c>
      <c r="HZ1" s="417" t="s">
        <v>784</v>
      </c>
      <c r="IA1" s="417" t="s">
        <v>782</v>
      </c>
      <c r="IB1" s="418" t="s">
        <v>785</v>
      </c>
      <c r="IC1" s="419" t="s">
        <v>786</v>
      </c>
      <c r="ID1" s="807" t="s">
        <v>816</v>
      </c>
      <c r="IE1" s="808" t="s">
        <v>817</v>
      </c>
      <c r="IF1" s="808" t="s">
        <v>818</v>
      </c>
      <c r="IG1" s="809" t="s">
        <v>819</v>
      </c>
      <c r="IH1" s="810" t="s">
        <v>820</v>
      </c>
      <c r="II1" s="811" t="s">
        <v>821</v>
      </c>
      <c r="IJ1" s="812" t="s">
        <v>822</v>
      </c>
      <c r="IK1" s="813" t="s">
        <v>823</v>
      </c>
      <c r="IL1" s="813" t="s">
        <v>821</v>
      </c>
      <c r="IM1" s="814" t="s">
        <v>824</v>
      </c>
      <c r="IN1" s="815" t="s">
        <v>824</v>
      </c>
      <c r="IO1" s="414" t="s">
        <v>60</v>
      </c>
      <c r="IP1" s="85" t="s">
        <v>787</v>
      </c>
      <c r="IQ1" s="85" t="s">
        <v>788</v>
      </c>
      <c r="IR1" s="86" t="s">
        <v>789</v>
      </c>
      <c r="IS1" s="87" t="s">
        <v>790</v>
      </c>
      <c r="IT1" s="415" t="s">
        <v>791</v>
      </c>
      <c r="IU1" s="416" t="s">
        <v>792</v>
      </c>
      <c r="IV1" s="417" t="s">
        <v>793</v>
      </c>
      <c r="IW1" s="417" t="s">
        <v>791</v>
      </c>
      <c r="IX1" s="418" t="s">
        <v>794</v>
      </c>
      <c r="IY1" s="419" t="s">
        <v>795</v>
      </c>
      <c r="IZ1" s="414" t="s">
        <v>60</v>
      </c>
      <c r="JA1" s="85" t="s">
        <v>796</v>
      </c>
      <c r="JB1" s="85" t="s">
        <v>797</v>
      </c>
      <c r="JC1" s="86" t="s">
        <v>798</v>
      </c>
      <c r="JD1" s="87" t="s">
        <v>799</v>
      </c>
      <c r="JE1" s="415" t="s">
        <v>800</v>
      </c>
      <c r="JF1" s="416" t="s">
        <v>801</v>
      </c>
      <c r="JG1" s="417" t="s">
        <v>802</v>
      </c>
      <c r="JH1" s="417" t="s">
        <v>800</v>
      </c>
      <c r="JI1" s="418" t="s">
        <v>803</v>
      </c>
      <c r="JJ1" s="419" t="s">
        <v>803</v>
      </c>
      <c r="JK1" s="414" t="s">
        <v>60</v>
      </c>
      <c r="JL1" s="85" t="s">
        <v>538</v>
      </c>
      <c r="JM1" s="85" t="s">
        <v>539</v>
      </c>
      <c r="JN1" s="86" t="s">
        <v>540</v>
      </c>
      <c r="JO1" s="87" t="s">
        <v>541</v>
      </c>
      <c r="JP1" s="415" t="s">
        <v>542</v>
      </c>
      <c r="JQ1" s="416" t="s">
        <v>543</v>
      </c>
      <c r="JR1" s="417" t="s">
        <v>544</v>
      </c>
      <c r="JS1" s="417" t="s">
        <v>542</v>
      </c>
      <c r="JT1" s="418" t="s">
        <v>545</v>
      </c>
      <c r="JU1" s="419" t="s">
        <v>545</v>
      </c>
      <c r="JV1" s="414" t="s">
        <v>60</v>
      </c>
      <c r="JW1" s="85" t="s">
        <v>829</v>
      </c>
      <c r="JX1" s="85" t="s">
        <v>830</v>
      </c>
      <c r="JY1" s="86" t="s">
        <v>831</v>
      </c>
      <c r="JZ1" s="87" t="s">
        <v>832</v>
      </c>
      <c r="KA1" s="415" t="s">
        <v>833</v>
      </c>
      <c r="KB1" s="416" t="s">
        <v>834</v>
      </c>
      <c r="KC1" s="417" t="s">
        <v>835</v>
      </c>
      <c r="KD1" s="417" t="s">
        <v>836</v>
      </c>
      <c r="KE1" s="418" t="s">
        <v>837</v>
      </c>
      <c r="KF1" s="851" t="s">
        <v>837</v>
      </c>
      <c r="KG1" s="861" t="s">
        <v>838</v>
      </c>
      <c r="KH1" s="862" t="s">
        <v>839</v>
      </c>
      <c r="KI1" s="863" t="s">
        <v>840</v>
      </c>
      <c r="KJ1" s="864" t="s">
        <v>841</v>
      </c>
      <c r="KK1" s="861" t="s">
        <v>842</v>
      </c>
      <c r="KL1" s="862" t="s">
        <v>843</v>
      </c>
      <c r="KM1" s="863" t="s">
        <v>844</v>
      </c>
      <c r="KN1" s="865" t="s">
        <v>845</v>
      </c>
      <c r="KO1" s="866" t="s">
        <v>853</v>
      </c>
      <c r="KP1" s="867" t="s">
        <v>851</v>
      </c>
      <c r="KQ1" s="868" t="s">
        <v>847</v>
      </c>
      <c r="KR1" s="869" t="s">
        <v>848</v>
      </c>
      <c r="KS1" s="870" t="s">
        <v>852</v>
      </c>
      <c r="KT1" s="864" t="s">
        <v>849</v>
      </c>
      <c r="KU1" s="871" t="s">
        <v>850</v>
      </c>
      <c r="KV1" s="414" t="s">
        <v>60</v>
      </c>
      <c r="KW1" s="85" t="s">
        <v>855</v>
      </c>
      <c r="KX1" s="85" t="s">
        <v>856</v>
      </c>
      <c r="KY1" s="86" t="s">
        <v>857</v>
      </c>
      <c r="KZ1" s="87" t="s">
        <v>858</v>
      </c>
      <c r="LA1" s="415" t="s">
        <v>859</v>
      </c>
      <c r="LB1" s="416" t="s">
        <v>860</v>
      </c>
      <c r="LC1" s="417" t="s">
        <v>861</v>
      </c>
      <c r="LD1" s="417" t="s">
        <v>859</v>
      </c>
      <c r="LE1" s="418" t="s">
        <v>862</v>
      </c>
      <c r="LF1" s="419" t="s">
        <v>863</v>
      </c>
      <c r="LG1" s="414" t="s">
        <v>60</v>
      </c>
      <c r="LH1" s="85" t="s">
        <v>864</v>
      </c>
      <c r="LI1" s="85" t="s">
        <v>865</v>
      </c>
      <c r="LJ1" s="86" t="s">
        <v>866</v>
      </c>
      <c r="LK1" s="1240" t="s">
        <v>867</v>
      </c>
      <c r="LL1" s="415" t="s">
        <v>868</v>
      </c>
      <c r="LM1" s="416" t="s">
        <v>869</v>
      </c>
      <c r="LN1" s="417" t="s">
        <v>870</v>
      </c>
      <c r="LO1" s="417" t="s">
        <v>868</v>
      </c>
      <c r="LP1" s="418" t="s">
        <v>871</v>
      </c>
      <c r="LQ1" s="419" t="s">
        <v>872</v>
      </c>
      <c r="LR1" s="414" t="s">
        <v>60</v>
      </c>
      <c r="LS1" s="85" t="s">
        <v>873</v>
      </c>
      <c r="LT1" s="85" t="s">
        <v>874</v>
      </c>
      <c r="LU1" s="86" t="s">
        <v>875</v>
      </c>
      <c r="LV1" s="1240" t="s">
        <v>876</v>
      </c>
      <c r="LW1" s="415" t="s">
        <v>877</v>
      </c>
      <c r="LX1" s="416" t="s">
        <v>878</v>
      </c>
      <c r="LY1" s="417" t="s">
        <v>879</v>
      </c>
      <c r="LZ1" s="417" t="s">
        <v>877</v>
      </c>
      <c r="MA1" s="417" t="s">
        <v>876</v>
      </c>
      <c r="MB1" s="1243" t="s">
        <v>876</v>
      </c>
      <c r="MC1" s="807" t="s">
        <v>816</v>
      </c>
      <c r="MD1" s="808" t="s">
        <v>880</v>
      </c>
      <c r="ME1" s="808" t="s">
        <v>881</v>
      </c>
      <c r="MF1" s="809" t="s">
        <v>882</v>
      </c>
      <c r="MG1" s="810" t="s">
        <v>883</v>
      </c>
      <c r="MH1" s="811" t="s">
        <v>884</v>
      </c>
      <c r="MI1" s="812" t="s">
        <v>885</v>
      </c>
      <c r="MJ1" s="813" t="s">
        <v>886</v>
      </c>
      <c r="MK1" s="813" t="s">
        <v>887</v>
      </c>
      <c r="ML1" s="814" t="s">
        <v>888</v>
      </c>
      <c r="MM1" s="815" t="s">
        <v>888</v>
      </c>
      <c r="MN1" s="807" t="s">
        <v>816</v>
      </c>
      <c r="MO1" s="808" t="s">
        <v>889</v>
      </c>
      <c r="MP1" s="808" t="s">
        <v>890</v>
      </c>
      <c r="MQ1" s="809" t="s">
        <v>891</v>
      </c>
      <c r="MR1" s="810" t="s">
        <v>892</v>
      </c>
      <c r="MS1" s="811" t="s">
        <v>893</v>
      </c>
      <c r="MT1" s="812" t="s">
        <v>894</v>
      </c>
      <c r="MU1" s="813" t="s">
        <v>895</v>
      </c>
      <c r="MV1" s="813" t="s">
        <v>896</v>
      </c>
      <c r="MW1" s="814" t="s">
        <v>897</v>
      </c>
      <c r="MX1" s="815" t="s">
        <v>897</v>
      </c>
      <c r="MY1" s="1616" t="s">
        <v>816</v>
      </c>
      <c r="MZ1" s="1617" t="s">
        <v>973</v>
      </c>
      <c r="NA1" s="1617" t="s">
        <v>974</v>
      </c>
      <c r="NB1" s="1618" t="s">
        <v>975</v>
      </c>
      <c r="NC1" s="1614" t="s">
        <v>971</v>
      </c>
      <c r="ND1" s="811" t="s">
        <v>979</v>
      </c>
      <c r="NE1" s="812" t="s">
        <v>977</v>
      </c>
      <c r="NF1" s="813" t="s">
        <v>981</v>
      </c>
      <c r="NG1" s="813" t="s">
        <v>976</v>
      </c>
      <c r="NH1" s="1615" t="s">
        <v>980</v>
      </c>
      <c r="NI1" s="1615" t="s">
        <v>980</v>
      </c>
      <c r="NJ1" s="861" t="s">
        <v>983</v>
      </c>
      <c r="NK1" s="862" t="s">
        <v>984</v>
      </c>
      <c r="NL1" s="863" t="s">
        <v>985</v>
      </c>
    </row>
    <row r="2" spans="1:376" s="14" customFormat="1" ht="18.75" customHeight="1" x14ac:dyDescent="0.3">
      <c r="A2" s="126">
        <v>3</v>
      </c>
      <c r="B2" s="126" t="s">
        <v>99</v>
      </c>
      <c r="C2" s="127" t="s">
        <v>198</v>
      </c>
      <c r="D2" s="129" t="s">
        <v>199</v>
      </c>
      <c r="E2" s="130" t="s">
        <v>27</v>
      </c>
      <c r="F2" s="615" t="s">
        <v>671</v>
      </c>
      <c r="G2" s="211" t="s">
        <v>322</v>
      </c>
      <c r="H2" s="212" t="s">
        <v>16</v>
      </c>
      <c r="I2" s="355" t="s">
        <v>36</v>
      </c>
      <c r="J2" s="375">
        <v>6.3</v>
      </c>
      <c r="K2" s="381" t="str">
        <f t="shared" ref="K2:K29" si="0">TEXT(J2,"0.0")</f>
        <v>6.3</v>
      </c>
      <c r="L2" s="302" t="str">
        <f t="shared" ref="L2:L29" si="1">IF(J2&gt;=8.5,"A",IF(J2&gt;=8,"B+",IF(J2&gt;=7,"B",IF(J2&gt;=6.5,"C+",IF(J2&gt;=5.5,"C",IF(J2&gt;=5,"D+",IF(J2&gt;=4,"D","F")))))))</f>
        <v>C</v>
      </c>
      <c r="M2" s="117">
        <f t="shared" ref="M2:M29" si="2">IF(L2="A",4,IF(L2="B+",3.5,IF(L2="B",3,IF(L2="C+",2.5,IF(L2="C",2,IF(L2="D+",1.5,IF(L2="D",1,0)))))))</f>
        <v>2</v>
      </c>
      <c r="N2" s="67" t="str">
        <f t="shared" ref="N2:N29" si="3">TEXT(M2,"0.0")</f>
        <v>2.0</v>
      </c>
      <c r="O2" s="1096"/>
      <c r="P2" s="180" t="str">
        <f t="shared" ref="P2:P29" si="4">TEXT(O2,"0.0")</f>
        <v>0.0</v>
      </c>
      <c r="Q2" s="118" t="str">
        <f t="shared" ref="Q2:Q29" si="5">IF(O2&gt;=8.5,"A",IF(O2&gt;=8,"B+",IF(O2&gt;=7,"B",IF(O2&gt;=6.5,"C+",IF(O2&gt;=5.5,"C",IF(O2&gt;=5,"D+",IF(O2&gt;=4,"D","F")))))))</f>
        <v>F</v>
      </c>
      <c r="R2" s="117">
        <f t="shared" ref="R2:R29" si="6">IF(Q2="A",4,IF(Q2="B+",3.5,IF(Q2="B",3,IF(Q2="C+",2.5,IF(Q2="C",2,IF(Q2="D+",1.5,IF(Q2="D",1,0)))))))</f>
        <v>0</v>
      </c>
      <c r="S2" s="67" t="str">
        <f t="shared" ref="S2:S29" si="7">TEXT(R2,"0.0")</f>
        <v>0.0</v>
      </c>
      <c r="T2" s="134">
        <v>8</v>
      </c>
      <c r="U2" s="135">
        <v>8</v>
      </c>
      <c r="V2" s="136"/>
      <c r="W2" s="5">
        <f t="shared" ref="W2:W21" si="8">ROUND((T2*0.4+U2*0.6),1)</f>
        <v>8</v>
      </c>
      <c r="X2" s="6">
        <f t="shared" ref="X2:X21" si="9">ROUND(MAX((T2*0.4+U2*0.6),(T2*0.4+V2*0.6)),1)</f>
        <v>8</v>
      </c>
      <c r="Y2" s="176" t="str">
        <f t="shared" ref="Y2:Y29" si="10">TEXT(X2,"0.0")</f>
        <v>8.0</v>
      </c>
      <c r="Z2" s="8" t="str">
        <f t="shared" ref="Z2:Z21" si="11">IF(X2&gt;=8.5,"A",IF(X2&gt;=8,"B+",IF(X2&gt;=7,"B",IF(X2&gt;=6.5,"C+",IF(X2&gt;=5.5,"C",IF(X2&gt;=5,"D+",IF(X2&gt;=4,"D","F")))))))</f>
        <v>B+</v>
      </c>
      <c r="AA2" s="7">
        <f t="shared" ref="AA2:AA21" si="12">IF(Z2="A",4,IF(Z2="B+",3.5,IF(Z2="B",3,IF(Z2="C+",2.5,IF(Z2="C",2,IF(Z2="D+",1.5,IF(Z2="D",1,0)))))))</f>
        <v>3.5</v>
      </c>
      <c r="AB2" s="7" t="str">
        <f t="shared" ref="AB2:AB21" si="13">TEXT(AA2,"0.0")</f>
        <v>3.5</v>
      </c>
      <c r="AC2" s="10">
        <v>3</v>
      </c>
      <c r="AD2" s="28">
        <v>3</v>
      </c>
      <c r="AE2" s="134">
        <v>5.8</v>
      </c>
      <c r="AF2" s="135">
        <v>7</v>
      </c>
      <c r="AG2" s="136"/>
      <c r="AH2" s="53">
        <f t="shared" ref="AH2:AH29" si="14">ROUND((AE2*0.4+AF2*0.6),1)</f>
        <v>6.5</v>
      </c>
      <c r="AI2" s="54">
        <f t="shared" ref="AI2:AI29" si="15">ROUND(MAX((AE2*0.4+AF2*0.6),(AE2*0.4+AG2*0.6)),1)</f>
        <v>6.5</v>
      </c>
      <c r="AJ2" s="183" t="str">
        <f t="shared" ref="AJ2:AJ29" si="16">TEXT(AI2,"0.0")</f>
        <v>6.5</v>
      </c>
      <c r="AK2" s="51" t="str">
        <f t="shared" ref="AK2:AK21" si="17">IF(AI2&gt;=8.5,"A",IF(AI2&gt;=8,"B+",IF(AI2&gt;=7,"B",IF(AI2&gt;=6.5,"C+",IF(AI2&gt;=5.5,"C",IF(AI2&gt;=5,"D+",IF(AI2&gt;=4,"D","F")))))))</f>
        <v>C+</v>
      </c>
      <c r="AL2" s="55">
        <f t="shared" ref="AL2:AL21" si="18">IF(AK2="A",4,IF(AK2="B+",3.5,IF(AK2="B",3,IF(AK2="C+",2.5,IF(AK2="C",2,IF(AK2="D+",1.5,IF(AK2="D",1,0)))))))</f>
        <v>2.5</v>
      </c>
      <c r="AM2" s="55" t="str">
        <f t="shared" ref="AM2:AM21" si="19">TEXT(AL2,"0.0")</f>
        <v>2.5</v>
      </c>
      <c r="AN2" s="112">
        <v>3</v>
      </c>
      <c r="AO2" s="88">
        <v>3</v>
      </c>
      <c r="AP2" s="172">
        <v>5.5</v>
      </c>
      <c r="AQ2" s="135">
        <v>3</v>
      </c>
      <c r="AR2" s="136"/>
      <c r="AS2" s="5">
        <f t="shared" ref="AS2:AS30" si="20">ROUND((AP2*0.4+AQ2*0.6),1)</f>
        <v>4</v>
      </c>
      <c r="AT2" s="25">
        <f t="shared" ref="AT2:AT30" si="21">ROUND(MAX((AP2*0.4+AQ2*0.6),(AP2*0.4+AR2*0.6)),1)</f>
        <v>4</v>
      </c>
      <c r="AU2" s="176" t="str">
        <f t="shared" ref="AU2:AU30" si="22">TEXT(AT2,"0.0")</f>
        <v>4.0</v>
      </c>
      <c r="AV2" s="118" t="str">
        <f t="shared" ref="AV2:AV30" si="23">IF(AT2&gt;=8.5,"A",IF(AT2&gt;=8,"B+",IF(AT2&gt;=7,"B",IF(AT2&gt;=6.5,"C+",IF(AT2&gt;=5.5,"C",IF(AT2&gt;=5,"D+",IF(AT2&gt;=4,"D","F")))))))</f>
        <v>D</v>
      </c>
      <c r="AW2" s="117">
        <f t="shared" ref="AW2:AW30" si="24">IF(AV2="A",4,IF(AV2="B+",3.5,IF(AV2="B",3,IF(AV2="C+",2.5,IF(AV2="C",2,IF(AV2="D+",1.5,IF(AV2="D",1,0)))))))</f>
        <v>1</v>
      </c>
      <c r="AX2" s="117" t="str">
        <f t="shared" ref="AX2:AX30" si="25">TEXT(AW2,"0.0")</f>
        <v>1.0</v>
      </c>
      <c r="AY2" s="10">
        <v>3</v>
      </c>
      <c r="AZ2" s="28">
        <v>3</v>
      </c>
      <c r="BA2" s="134">
        <v>6.3</v>
      </c>
      <c r="BB2" s="135">
        <v>3</v>
      </c>
      <c r="BC2" s="136"/>
      <c r="BD2" s="5">
        <f t="shared" ref="BD2:BD21" si="26">ROUND((BA2*0.4+BB2*0.6),1)</f>
        <v>4.3</v>
      </c>
      <c r="BE2" s="6">
        <f t="shared" ref="BE2:BE21" si="27">ROUND(MAX((BA2*0.4+BB2*0.6),(BA2*0.4+BC2*0.6)),1)</f>
        <v>4.3</v>
      </c>
      <c r="BF2" s="176" t="str">
        <f t="shared" ref="BF2:BF21" si="28">TEXT(BE2,"0.0")</f>
        <v>4.3</v>
      </c>
      <c r="BG2" s="8" t="str">
        <f t="shared" ref="BG2:BG21" si="29">IF(BE2&gt;=8.5,"A",IF(BE2&gt;=8,"B+",IF(BE2&gt;=7,"B",IF(BE2&gt;=6.5,"C+",IF(BE2&gt;=5.5,"C",IF(BE2&gt;=5,"D+",IF(BE2&gt;=4,"D","F")))))))</f>
        <v>D</v>
      </c>
      <c r="BH2" s="7">
        <f t="shared" ref="BH2:BH21" si="30">IF(BG2="A",4,IF(BG2="B+",3.5,IF(BG2="B",3,IF(BG2="C+",2.5,IF(BG2="C",2,IF(BG2="D+",1.5,IF(BG2="D",1,0)))))))</f>
        <v>1</v>
      </c>
      <c r="BI2" s="7" t="str">
        <f t="shared" ref="BI2:BI21" si="31">TEXT(BH2,"0.0")</f>
        <v>1.0</v>
      </c>
      <c r="BJ2" s="10">
        <v>4</v>
      </c>
      <c r="BK2" s="28">
        <v>4</v>
      </c>
      <c r="BL2" s="122">
        <v>5</v>
      </c>
      <c r="BM2" s="121">
        <v>3</v>
      </c>
      <c r="BN2" s="121">
        <v>3</v>
      </c>
      <c r="BO2" s="5">
        <f t="shared" ref="BO2:BO30" si="32">ROUND((BL2*0.4+BM2*0.6),1)</f>
        <v>3.8</v>
      </c>
      <c r="BP2" s="25">
        <f t="shared" ref="BP2:BP30" si="33">ROUND(MAX((BL2*0.4+BM2*0.6),(BL2*0.4+BN2*0.6)),1)</f>
        <v>3.8</v>
      </c>
      <c r="BQ2" s="176" t="str">
        <f t="shared" ref="BQ2:BQ30" si="34">TEXT(BP2,"0.0")</f>
        <v>3.8</v>
      </c>
      <c r="BR2" s="118" t="str">
        <f t="shared" ref="BR2:BR30" si="35">IF(BP2&gt;=8.5,"A",IF(BP2&gt;=8,"B+",IF(BP2&gt;=7,"B",IF(BP2&gt;=6.5,"C+",IF(BP2&gt;=5.5,"C",IF(BP2&gt;=5,"D+",IF(BP2&gt;=4,"D","F")))))))</f>
        <v>F</v>
      </c>
      <c r="BS2" s="7">
        <f t="shared" ref="BS2:BS21" si="36">IF(BR2="A",4,IF(BR2="B+",3.5,IF(BR2="B",3,IF(BR2="C+",2.5,IF(BR2="C",2,IF(BR2="D+",1.5,IF(BR2="D",1,0)))))))</f>
        <v>0</v>
      </c>
      <c r="BT2" s="7" t="str">
        <f t="shared" ref="BT2:BT21" si="37">TEXT(BS2,"0.0")</f>
        <v>0.0</v>
      </c>
      <c r="BU2" s="10">
        <v>3</v>
      </c>
      <c r="BV2" s="27"/>
      <c r="BW2" s="159">
        <v>5.3</v>
      </c>
      <c r="BX2" s="163">
        <v>8</v>
      </c>
      <c r="BY2" s="163"/>
      <c r="BZ2" s="5">
        <f t="shared" ref="BZ2:BZ21" si="38">ROUND((BW2*0.4+BX2*0.6),1)</f>
        <v>6.9</v>
      </c>
      <c r="CA2" s="25">
        <f t="shared" ref="CA2:CA21" si="39">ROUND(MAX((BW2*0.4+BX2*0.6),(BW2*0.4+BY2*0.6)),1)</f>
        <v>6.9</v>
      </c>
      <c r="CB2" s="176" t="str">
        <f t="shared" ref="CB2:CB21" si="40">TEXT(CA2,"0.0")</f>
        <v>6.9</v>
      </c>
      <c r="CC2" s="118" t="str">
        <f t="shared" ref="CC2:CC21" si="41">IF(CA2&gt;=8.5,"A",IF(CA2&gt;=8,"B+",IF(CA2&gt;=7,"B",IF(CA2&gt;=6.5,"C+",IF(CA2&gt;=5.5,"C",IF(CA2&gt;=5,"D+",IF(CA2&gt;=4,"D","F")))))))</f>
        <v>C+</v>
      </c>
      <c r="CD2" s="24">
        <f t="shared" ref="CD2:CD21" si="42">IF(CC2="A",4,IF(CC2="B+",3.5,IF(CC2="B",3,IF(CC2="C+",2.5,IF(CC2="C",2,IF(CC2="D+",1.5,IF(CC2="D",1,0)))))))</f>
        <v>2.5</v>
      </c>
      <c r="CE2" s="24" t="str">
        <f t="shared" ref="CE2:CE21" si="43">TEXT(CD2,"0.0")</f>
        <v>2.5</v>
      </c>
      <c r="CF2" s="10">
        <v>2</v>
      </c>
      <c r="CG2" s="27">
        <v>2</v>
      </c>
      <c r="CH2" s="111">
        <f t="shared" ref="CH2:CH29" si="44">AC2+AN2+AY2+BJ2+BU2+CF2</f>
        <v>18</v>
      </c>
      <c r="CI2" s="109">
        <f t="shared" ref="CI2:CI29" si="45">(AA2*AC2+AL2*AN2+AW2*AY2+BH2*BJ2+BS2*BU2+CD2*CF2)/CH2</f>
        <v>1.6666666666666667</v>
      </c>
      <c r="CJ2" s="105" t="str">
        <f t="shared" ref="CJ2:CJ29" si="46">TEXT(CI2,"0.00")</f>
        <v>1.67</v>
      </c>
      <c r="CK2" s="106" t="str">
        <f t="shared" ref="CK2:CK29" si="47">IF(AND(CI2&lt;0.8),"Cảnh báo KQHT","Lên lớp")</f>
        <v>Lên lớp</v>
      </c>
      <c r="CL2" s="107">
        <f t="shared" ref="CL2:CL29" si="48">AD2+AO2+AZ2+BK2+BV2+CG2</f>
        <v>15</v>
      </c>
      <c r="CM2" s="108">
        <f t="shared" ref="CM2:CM29" si="49" xml:space="preserve"> (AA2*AD2+AL2*AO2+AW2*AZ2+BH2*BK2+BS2*BV2+CD2*CG2)/CL2</f>
        <v>2</v>
      </c>
      <c r="CN2" s="412" t="str">
        <f t="shared" ref="CN2:CN29" si="50">IF(AND(CM2&lt;1.2),"Cảnh báo KQHT","Lên lớp")</f>
        <v>Lên lớp</v>
      </c>
      <c r="CO2" s="421"/>
      <c r="CP2" s="122">
        <v>6.4</v>
      </c>
      <c r="CQ2" s="97">
        <v>6</v>
      </c>
      <c r="CR2" s="97"/>
      <c r="CS2" s="5">
        <f t="shared" ref="CS2:CS37" si="51">ROUND((CP2*0.4+CQ2*0.6),1)</f>
        <v>6.2</v>
      </c>
      <c r="CT2" s="25">
        <f t="shared" ref="CT2:CT37" si="52">ROUND(MAX((CP2*0.4+CQ2*0.6),(CP2*0.4+CR2*0.6)),1)</f>
        <v>6.2</v>
      </c>
      <c r="CU2" s="176" t="str">
        <f t="shared" ref="CU2:CU37" si="53">TEXT(CT2,"0.0")</f>
        <v>6.2</v>
      </c>
      <c r="CV2" s="118" t="str">
        <f t="shared" ref="CV2:CV37" si="54">IF(CT2&gt;=8.5,"A",IF(CT2&gt;=8,"B+",IF(CT2&gt;=7,"B",IF(CT2&gt;=6.5,"C+",IF(CT2&gt;=5.5,"C",IF(CT2&gt;=5,"D+",IF(CT2&gt;=4,"D","F")))))))</f>
        <v>C</v>
      </c>
      <c r="CW2" s="117">
        <f t="shared" ref="CW2:CW37" si="55">IF(CV2="A",4,IF(CV2="B+",3.5,IF(CV2="B",3,IF(CV2="C+",2.5,IF(CV2="C",2,IF(CV2="D+",1.5,IF(CV2="D",1,0)))))))</f>
        <v>2</v>
      </c>
      <c r="CX2" s="117" t="str">
        <f t="shared" ref="CX2:CX37" si="56">TEXT(CW2,"0.0")</f>
        <v>2.0</v>
      </c>
      <c r="CY2" s="10">
        <v>2</v>
      </c>
      <c r="CZ2" s="27">
        <v>2</v>
      </c>
      <c r="DA2" s="122">
        <v>5.7</v>
      </c>
      <c r="DB2" s="97">
        <v>7</v>
      </c>
      <c r="DC2" s="97"/>
      <c r="DD2" s="5">
        <f t="shared" ref="DD2:DD30" si="57">ROUND((DA2*0.4+DB2*0.6),1)</f>
        <v>6.5</v>
      </c>
      <c r="DE2" s="25">
        <f t="shared" ref="DE2:DE30" si="58">ROUND(MAX((DA2*0.4+DB2*0.6),(DA2*0.4+DC2*0.6)),1)</f>
        <v>6.5</v>
      </c>
      <c r="DF2" s="176" t="str">
        <f t="shared" ref="DF2:DF30" si="59">TEXT(DE2,"0.0")</f>
        <v>6.5</v>
      </c>
      <c r="DG2" s="118" t="str">
        <f t="shared" ref="DG2:DG30" si="60">IF(DE2&gt;=8.5,"A",IF(DE2&gt;=8,"B+",IF(DE2&gt;=7,"B",IF(DE2&gt;=6.5,"C+",IF(DE2&gt;=5.5,"C",IF(DE2&gt;=5,"D+",IF(DE2&gt;=4,"D","F")))))))</f>
        <v>C+</v>
      </c>
      <c r="DH2" s="117">
        <f t="shared" ref="DH2:DH30" si="61">IF(DG2="A",4,IF(DG2="B+",3.5,IF(DG2="B",3,IF(DG2="C+",2.5,IF(DG2="C",2,IF(DG2="D+",1.5,IF(DG2="D",1,0)))))))</f>
        <v>2.5</v>
      </c>
      <c r="DI2" s="117" t="str">
        <f t="shared" ref="DI2:DI30" si="62">TEXT(DH2,"0.0")</f>
        <v>2.5</v>
      </c>
      <c r="DJ2" s="10">
        <v>2</v>
      </c>
      <c r="DK2" s="27">
        <v>2</v>
      </c>
      <c r="DL2" s="122">
        <v>6.8</v>
      </c>
      <c r="DM2" s="97">
        <v>6</v>
      </c>
      <c r="DN2" s="97"/>
      <c r="DO2" s="5">
        <f t="shared" ref="DO2:DO37" si="63">ROUND((DL2*0.4+DM2*0.6),1)</f>
        <v>6.3</v>
      </c>
      <c r="DP2" s="25">
        <f t="shared" ref="DP2:DP37" si="64">ROUND(MAX((DL2*0.4+DM2*0.6),(DL2*0.4+DN2*0.6)),1)</f>
        <v>6.3</v>
      </c>
      <c r="DQ2" s="176" t="str">
        <f t="shared" ref="DQ2:DQ37" si="65">TEXT(DP2,"0.0")</f>
        <v>6.3</v>
      </c>
      <c r="DR2" s="118" t="str">
        <f t="shared" ref="DR2:DR37" si="66">IF(DP2&gt;=8.5,"A",IF(DP2&gt;=8,"B+",IF(DP2&gt;=7,"B",IF(DP2&gt;=6.5,"C+",IF(DP2&gt;=5.5,"C",IF(DP2&gt;=5,"D+",IF(DP2&gt;=4,"D","F")))))))</f>
        <v>C</v>
      </c>
      <c r="DS2" s="117">
        <f t="shared" ref="DS2:DS37" si="67">IF(DR2="A",4,IF(DR2="B+",3.5,IF(DR2="B",3,IF(DR2="C+",2.5,IF(DR2="C",2,IF(DR2="D+",1.5,IF(DR2="D",1,0)))))))</f>
        <v>2</v>
      </c>
      <c r="DT2" s="117" t="str">
        <f t="shared" ref="DT2:DT37" si="68">TEXT(DS2,"0.0")</f>
        <v>2.0</v>
      </c>
      <c r="DU2" s="10">
        <v>2</v>
      </c>
      <c r="DV2" s="27">
        <v>2</v>
      </c>
      <c r="DW2" s="122">
        <v>6.3</v>
      </c>
      <c r="DX2" s="97">
        <v>7</v>
      </c>
      <c r="DY2" s="97"/>
      <c r="DZ2" s="5">
        <f t="shared" ref="DZ2:DZ37" si="69">ROUND((DW2*0.4+DX2*0.6),1)</f>
        <v>6.7</v>
      </c>
      <c r="EA2" s="25">
        <f t="shared" ref="EA2:EA37" si="70">ROUND(MAX((DW2*0.4+DX2*0.6),(DW2*0.4+DY2*0.6)),1)</f>
        <v>6.7</v>
      </c>
      <c r="EB2" s="176" t="str">
        <f t="shared" ref="EB2:EB37" si="71">TEXT(EA2,"0.0")</f>
        <v>6.7</v>
      </c>
      <c r="EC2" s="118" t="str">
        <f t="shared" ref="EC2:EC37" si="72">IF(EA2&gt;=8.5,"A",IF(EA2&gt;=8,"B+",IF(EA2&gt;=7,"B",IF(EA2&gt;=6.5,"C+",IF(EA2&gt;=5.5,"C",IF(EA2&gt;=5,"D+",IF(EA2&gt;=4,"D","F")))))))</f>
        <v>C+</v>
      </c>
      <c r="ED2" s="117">
        <f t="shared" ref="ED2:ED37" si="73">IF(EC2="A",4,IF(EC2="B+",3.5,IF(EC2="B",3,IF(EC2="C+",2.5,IF(EC2="C",2,IF(EC2="D+",1.5,IF(EC2="D",1,0)))))))</f>
        <v>2.5</v>
      </c>
      <c r="EE2" s="117" t="str">
        <f t="shared" ref="EE2:EE37" si="74">TEXT(ED2,"0.0")</f>
        <v>2.5</v>
      </c>
      <c r="EF2" s="10">
        <v>3</v>
      </c>
      <c r="EG2" s="27">
        <v>3</v>
      </c>
      <c r="EH2" s="122">
        <v>5</v>
      </c>
      <c r="EI2" s="97">
        <v>8</v>
      </c>
      <c r="EJ2" s="97"/>
      <c r="EK2" s="5">
        <f t="shared" ref="EK2:EK38" si="75">ROUND((EH2*0.4+EI2*0.6),1)</f>
        <v>6.8</v>
      </c>
      <c r="EL2" s="25">
        <f t="shared" ref="EL2:EL38" si="76">ROUND(MAX((EH2*0.4+EI2*0.6),(EH2*0.4+EJ2*0.6)),1)</f>
        <v>6.8</v>
      </c>
      <c r="EM2" s="176" t="str">
        <f t="shared" ref="EM2:EM38" si="77">TEXT(EL2,"0.0")</f>
        <v>6.8</v>
      </c>
      <c r="EN2" s="118" t="str">
        <f t="shared" ref="EN2:EN38" si="78">IF(EL2&gt;=8.5,"A",IF(EL2&gt;=8,"B+",IF(EL2&gt;=7,"B",IF(EL2&gt;=6.5,"C+",IF(EL2&gt;=5.5,"C",IF(EL2&gt;=5,"D+",IF(EL2&gt;=4,"D","F")))))))</f>
        <v>C+</v>
      </c>
      <c r="EO2" s="117">
        <f t="shared" ref="EO2:EO38" si="79">IF(EN2="A",4,IF(EN2="B+",3.5,IF(EN2="B",3,IF(EN2="C+",2.5,IF(EN2="C",2,IF(EN2="D+",1.5,IF(EN2="D",1,0)))))))</f>
        <v>2.5</v>
      </c>
      <c r="EP2" s="117" t="str">
        <f t="shared" ref="EP2:EP38" si="80">TEXT(EO2,"0.0")</f>
        <v>2.5</v>
      </c>
      <c r="EQ2" s="10">
        <v>4</v>
      </c>
      <c r="ER2" s="27">
        <v>4</v>
      </c>
      <c r="ES2" s="122">
        <v>7.3</v>
      </c>
      <c r="ET2" s="97">
        <v>7</v>
      </c>
      <c r="EU2" s="97"/>
      <c r="EV2" s="5">
        <f t="shared" ref="EV2:EV38" si="81">ROUND((ES2*0.4+ET2*0.6),1)</f>
        <v>7.1</v>
      </c>
      <c r="EW2" s="25">
        <f t="shared" ref="EW2:EW38" si="82">ROUND(MAX((ES2*0.4+ET2*0.6),(ES2*0.4+EU2*0.6)),1)</f>
        <v>7.1</v>
      </c>
      <c r="EX2" s="176" t="str">
        <f t="shared" ref="EX2:EX38" si="83">TEXT(EW2,"0.0")</f>
        <v>7.1</v>
      </c>
      <c r="EY2" s="118" t="str">
        <f t="shared" ref="EY2:EY38" si="84">IF(EW2&gt;=8.5,"A",IF(EW2&gt;=8,"B+",IF(EW2&gt;=7,"B",IF(EW2&gt;=6.5,"C+",IF(EW2&gt;=5.5,"C",IF(EW2&gt;=5,"D+",IF(EW2&gt;=4,"D","F")))))))</f>
        <v>B</v>
      </c>
      <c r="EZ2" s="117">
        <f t="shared" ref="EZ2:EZ38" si="85">IF(EY2="A",4,IF(EY2="B+",3.5,IF(EY2="B",3,IF(EY2="C+",2.5,IF(EY2="C",2,IF(EY2="D+",1.5,IF(EY2="D",1,0)))))))</f>
        <v>3</v>
      </c>
      <c r="FA2" s="117" t="str">
        <f t="shared" ref="FA2:FA38" si="86">TEXT(EZ2,"0.0")</f>
        <v>3.0</v>
      </c>
      <c r="FB2" s="10">
        <v>3</v>
      </c>
      <c r="FC2" s="27">
        <v>3</v>
      </c>
      <c r="FD2" s="508">
        <v>6.5</v>
      </c>
      <c r="FE2" s="547">
        <v>4.5</v>
      </c>
      <c r="FF2" s="547"/>
      <c r="FG2" s="5">
        <f t="shared" ref="FG2:FG38" si="87">ROUND((FD2*0.4+FE2*0.6),1)</f>
        <v>5.3</v>
      </c>
      <c r="FH2" s="25">
        <f t="shared" ref="FH2:FH38" si="88">ROUND(MAX((FD2*0.4+FE2*0.6),(FD2*0.4+FF2*0.6)),1)</f>
        <v>5.3</v>
      </c>
      <c r="FI2" s="176" t="str">
        <f t="shared" ref="FI2:FI38" si="89">TEXT(FH2,"0.0")</f>
        <v>5.3</v>
      </c>
      <c r="FJ2" s="118" t="str">
        <f t="shared" ref="FJ2:FJ38" si="90">IF(FH2&gt;=8.5,"A",IF(FH2&gt;=8,"B+",IF(FH2&gt;=7,"B",IF(FH2&gt;=6.5,"C+",IF(FH2&gt;=5.5,"C",IF(FH2&gt;=5,"D+",IF(FH2&gt;=4,"D","F")))))))</f>
        <v>D+</v>
      </c>
      <c r="FK2" s="117">
        <f t="shared" ref="FK2:FK38" si="91">IF(FJ2="A",4,IF(FJ2="B+",3.5,IF(FJ2="B",3,IF(FJ2="C+",2.5,IF(FJ2="C",2,IF(FJ2="D+",1.5,IF(FJ2="D",1,0)))))))</f>
        <v>1.5</v>
      </c>
      <c r="FL2" s="117" t="str">
        <f t="shared" ref="FL2:FL38" si="92">TEXT(FK2,"0.0")</f>
        <v>1.5</v>
      </c>
      <c r="FM2" s="10">
        <v>2</v>
      </c>
      <c r="FN2" s="27">
        <v>2</v>
      </c>
      <c r="FO2" s="497">
        <f t="shared" ref="FO2:FO38" si="93">CY2+DJ2+DU2+EF2+EQ2+FB2+FM2</f>
        <v>18</v>
      </c>
      <c r="FP2" s="498">
        <f t="shared" ref="FP2:FP30" si="94">(CW2*CY2+DH2*DJ2+DS2*DU2+ED2*EF2+EO2*EQ2+EZ2*FB2+FK2*FM2)/FO2</f>
        <v>2.3611111111111112</v>
      </c>
      <c r="FQ2" s="499" t="str">
        <f t="shared" ref="FQ2:FQ30" si="95">TEXT(FP2,"0.00")</f>
        <v>2.36</v>
      </c>
      <c r="FR2" s="16" t="str">
        <f t="shared" ref="FR2:FR30" si="96">IF(AND(FP2&lt;1),"Cảnh báo KQHT","Lên lớp")</f>
        <v>Lên lớp</v>
      </c>
      <c r="FS2" s="497">
        <f t="shared" ref="FS2:FS30" si="97">CH2+FO2</f>
        <v>36</v>
      </c>
      <c r="FT2" s="498">
        <f t="shared" ref="FT2:FT30" si="98">(CI2*CH2+FO2*FP2)/FS2</f>
        <v>2.0138888888888888</v>
      </c>
      <c r="FU2" s="499" t="str">
        <f t="shared" ref="FU2:FU30" si="99">TEXT(FT2,"0.00")</f>
        <v>2.01</v>
      </c>
      <c r="FV2" s="504">
        <f t="shared" ref="FV2:FV30" si="100">AD2+AO2+AZ2+BK2+BV2+CG2+CZ2+DK2+DV2+EG2+ER2+FC2+FN2</f>
        <v>33</v>
      </c>
      <c r="FW2" s="500">
        <f t="shared" ref="FW2:FW30" si="101">(FN2*FH2+FC2*EW2+ER2*EL2+EG2*EA2+DV2*DP2+DK2*DE2+CZ2*CT2+CG2*CA2+BV2*BP2+BK2*BE2+AZ2*AT2+AO2*AI2+AD2*X2)/FV2</f>
        <v>6.172727272727272</v>
      </c>
      <c r="FX2" s="501">
        <f t="shared" ref="FX2:FX30" si="102">(AA2*AD2+AL2*AO2+AW2*AZ2+BH2*BK2+BS2*BV2+CD2*CG2+CW2*CZ2+DH2*DK2+DS2*DV2+ED2*EG2+EO2*ER2+EZ2*FC2+FK2*FN2)/FV2</f>
        <v>2.1969696969696968</v>
      </c>
      <c r="FY2" s="502" t="str">
        <f t="shared" ref="FY2:FY30" si="103">IF(AND(FX2&lt;1.2),"Cảnh báo KQHT","Lên lớp")</f>
        <v>Lên lớp</v>
      </c>
      <c r="FZ2" s="487"/>
      <c r="GA2" s="832">
        <v>7.5</v>
      </c>
      <c r="GB2" s="848">
        <v>9</v>
      </c>
      <c r="GC2" s="848"/>
      <c r="GD2" s="17">
        <f>ROUND((GA2*0.4+GB2*0.6),1)</f>
        <v>8.4</v>
      </c>
      <c r="GE2" s="18">
        <f>ROUND(MAX((GA2*0.4+GB2*0.6),(GA2*0.4+GC2*0.6)),1)</f>
        <v>8.4</v>
      </c>
      <c r="GF2" s="180" t="str">
        <f>TEXT(GE2,"0.0")</f>
        <v>8.4</v>
      </c>
      <c r="GG2" s="11" t="str">
        <f>IF(GE2&gt;=8.5,"A",IF(GE2&gt;=8,"B+",IF(GE2&gt;=7,"B",IF(GE2&gt;=6.5,"C+",IF(GE2&gt;=5.5,"C",IF(GE2&gt;=5,"D+",IF(GE2&gt;=4,"D","F")))))))</f>
        <v>B+</v>
      </c>
      <c r="GH2" s="12">
        <f>IF(GG2="A",4,IF(GG2="B+",3.5,IF(GG2="B",3,IF(GG2="C+",2.5,IF(GG2="C",2,IF(GG2="D+",1.5,IF(GG2="D",1,0)))))))</f>
        <v>3.5</v>
      </c>
      <c r="GI2" s="12" t="str">
        <f>TEXT(GH2,"0.0")</f>
        <v>3.5</v>
      </c>
      <c r="GJ2" s="13">
        <v>2</v>
      </c>
      <c r="GK2" s="30">
        <v>2</v>
      </c>
      <c r="GL2" s="748">
        <v>8</v>
      </c>
      <c r="GM2" s="784">
        <v>9</v>
      </c>
      <c r="GN2" s="777"/>
      <c r="GO2" s="17">
        <f>ROUND((GL2*0.4+GM2*0.6),1)</f>
        <v>8.6</v>
      </c>
      <c r="GP2" s="18">
        <f>ROUND(MAX((GL2*0.4+GM2*0.6),(GL2*0.4+GN2*0.6)),1)</f>
        <v>8.6</v>
      </c>
      <c r="GQ2" s="180" t="str">
        <f>TEXT(GP2,"0.0")</f>
        <v>8.6</v>
      </c>
      <c r="GR2" s="11" t="str">
        <f>IF(GP2&gt;=8.5,"A",IF(GP2&gt;=8,"B+",IF(GP2&gt;=7,"B",IF(GP2&gt;=6.5,"C+",IF(GP2&gt;=5.5,"C",IF(GP2&gt;=5,"D+",IF(GP2&gt;=4,"D","F")))))))</f>
        <v>A</v>
      </c>
      <c r="GS2" s="12">
        <f>IF(GR2="A",4,IF(GR2="B+",3.5,IF(GR2="B",3,IF(GR2="C+",2.5,IF(GR2="C",2,IF(GR2="D+",1.5,IF(GR2="D",1,0)))))))</f>
        <v>4</v>
      </c>
      <c r="GT2" s="12" t="str">
        <f>TEXT(GS2,"0.0")</f>
        <v>4.0</v>
      </c>
      <c r="GU2" s="722">
        <v>2</v>
      </c>
      <c r="GV2" s="30">
        <v>2</v>
      </c>
      <c r="GW2" s="122">
        <v>5.7</v>
      </c>
      <c r="GX2" s="97">
        <v>0</v>
      </c>
      <c r="GY2" s="97">
        <v>5</v>
      </c>
      <c r="GZ2" s="5">
        <f>ROUND((GW2*0.4+GX2*0.6),1)</f>
        <v>2.2999999999999998</v>
      </c>
      <c r="HA2" s="25">
        <f>ROUND(MAX((GW2*0.4+GX2*0.6),(GW2*0.4+GY2*0.6)),1)</f>
        <v>5.3</v>
      </c>
      <c r="HB2" s="176" t="str">
        <f>TEXT(HA2,"0.0")</f>
        <v>5.3</v>
      </c>
      <c r="HC2" s="118" t="str">
        <f>IF(HA2&gt;=8.5,"A",IF(HA2&gt;=8,"B+",IF(HA2&gt;=7,"B",IF(HA2&gt;=6.5,"C+",IF(HA2&gt;=5.5,"C",IF(HA2&gt;=5,"D+",IF(HA2&gt;=4,"D","F")))))))</f>
        <v>D+</v>
      </c>
      <c r="HD2" s="117">
        <f>IF(HC2="A",4,IF(HC2="B+",3.5,IF(HC2="B",3,IF(HC2="C+",2.5,IF(HC2="C",2,IF(HC2="D+",1.5,IF(HC2="D",1,0)))))))</f>
        <v>1.5</v>
      </c>
      <c r="HE2" s="117" t="str">
        <f>TEXT(HD2,"0.0")</f>
        <v>1.5</v>
      </c>
      <c r="HF2" s="10">
        <v>3</v>
      </c>
      <c r="HG2" s="28">
        <v>3</v>
      </c>
      <c r="HH2" s="770">
        <v>7.4</v>
      </c>
      <c r="HI2" s="519">
        <v>7</v>
      </c>
      <c r="HJ2" s="796"/>
      <c r="HK2" s="17">
        <f>ROUND((HH2*0.4+HI2*0.6),1)</f>
        <v>7.2</v>
      </c>
      <c r="HL2" s="18">
        <f>ROUND(MAX((HH2*0.4+HI2*0.6),(HH2*0.4+HJ2*0.6)),1)</f>
        <v>7.2</v>
      </c>
      <c r="HM2" s="180" t="str">
        <f>TEXT(HL2,"0.0")</f>
        <v>7.2</v>
      </c>
      <c r="HN2" s="11" t="str">
        <f>IF(HL2&gt;=8.5,"A",IF(HL2&gt;=8,"B+",IF(HL2&gt;=7,"B",IF(HL2&gt;=6.5,"C+",IF(HL2&gt;=5.5,"C",IF(HL2&gt;=5,"D+",IF(HL2&gt;=4,"D","F")))))))</f>
        <v>B</v>
      </c>
      <c r="HO2" s="12">
        <f>IF(HN2="A",4,IF(HN2="B+",3.5,IF(HN2="B",3,IF(HN2="C+",2.5,IF(HN2="C",2,IF(HN2="D+",1.5,IF(HN2="D",1,0)))))))</f>
        <v>3</v>
      </c>
      <c r="HP2" s="12" t="str">
        <f>TEXT(HO2,"0.0")</f>
        <v>3.0</v>
      </c>
      <c r="HQ2" s="13">
        <v>3</v>
      </c>
      <c r="HR2" s="30">
        <v>3</v>
      </c>
      <c r="HS2" s="830">
        <v>8.6999999999999993</v>
      </c>
      <c r="HT2" s="98">
        <v>10</v>
      </c>
      <c r="HU2" s="594"/>
      <c r="HV2" s="5">
        <f>ROUND((HS2*0.4+HT2*0.6),1)</f>
        <v>9.5</v>
      </c>
      <c r="HW2" s="25">
        <f>ROUND(MAX((HS2*0.4+HT2*0.6),(HS2*0.4+HU2*0.6)),1)</f>
        <v>9.5</v>
      </c>
      <c r="HX2" s="176" t="str">
        <f>TEXT(HW2,"0.0")</f>
        <v>9.5</v>
      </c>
      <c r="HY2" s="118" t="str">
        <f>IF(HW2&gt;=8.5,"A",IF(HW2&gt;=8,"B+",IF(HW2&gt;=7,"B",IF(HW2&gt;=6.5,"C+",IF(HW2&gt;=5.5,"C",IF(HW2&gt;=5,"D+",IF(HW2&gt;=4,"D","F")))))))</f>
        <v>A</v>
      </c>
      <c r="HZ2" s="117">
        <f>IF(HY2="A",4,IF(HY2="B+",3.5,IF(HY2="B",3,IF(HY2="C+",2.5,IF(HY2="C",2,IF(HY2="D+",1.5,IF(HY2="D",1,0)))))))</f>
        <v>4</v>
      </c>
      <c r="IA2" s="117" t="str">
        <f>TEXT(HZ2,"0.0")</f>
        <v>4.0</v>
      </c>
      <c r="IB2" s="10">
        <v>3</v>
      </c>
      <c r="IC2" s="27">
        <v>3</v>
      </c>
      <c r="ID2" s="835">
        <v>7</v>
      </c>
      <c r="IE2" s="850">
        <v>8</v>
      </c>
      <c r="IF2" s="850"/>
      <c r="IG2" s="816">
        <f>ROUND((ID2*0.4+IE2*0.6),1)</f>
        <v>7.6</v>
      </c>
      <c r="IH2" s="817">
        <f>ROUND(MAX((ID2*0.4+IE2*0.6),(ID2*0.4+IF2*0.6)),1)</f>
        <v>7.6</v>
      </c>
      <c r="II2" s="818" t="str">
        <f>TEXT(IH2,"0.0")</f>
        <v>7.6</v>
      </c>
      <c r="IJ2" s="819" t="str">
        <f>IF(IH2&gt;=8.5,"A",IF(IH2&gt;=8,"B+",IF(IH2&gt;=7,"B",IF(IH2&gt;=6.5,"C+",IF(IH2&gt;=5.5,"C",IF(IH2&gt;=5,"D+",IF(IH2&gt;=4,"D","F")))))))</f>
        <v>B</v>
      </c>
      <c r="IK2" s="820">
        <f t="shared" ref="IK2:IK38" si="104">IF(IJ2="A",4,IF(IJ2="B+",3.5,IF(IJ2="B",3,IF(IJ2="C+",2.5,IF(IJ2="C",2,IF(IJ2="D+",1.5,IF(IJ2="D",1,0)))))))</f>
        <v>3</v>
      </c>
      <c r="IL2" s="820" t="str">
        <f t="shared" ref="IL2:IL38" si="105">TEXT(IK2,"0.0")</f>
        <v>3.0</v>
      </c>
      <c r="IM2" s="821">
        <v>2</v>
      </c>
      <c r="IN2" s="822">
        <v>2</v>
      </c>
      <c r="IO2" s="185">
        <v>3.2</v>
      </c>
      <c r="IP2" s="97"/>
      <c r="IQ2" s="97"/>
      <c r="IR2" s="5">
        <f>ROUND((IO2*0.4+IP2*0.6),1)</f>
        <v>1.3</v>
      </c>
      <c r="IS2" s="25">
        <f>ROUND(MAX((IO2*0.4+IP2*0.6),(IO2*0.4+IQ2*0.6)),1)</f>
        <v>1.3</v>
      </c>
      <c r="IT2" s="176" t="str">
        <f>TEXT(IS2,"0.0")</f>
        <v>1.3</v>
      </c>
      <c r="IU2" s="118" t="str">
        <f>IF(IS2&gt;=8.5,"A",IF(IS2&gt;=8,"B+",IF(IS2&gt;=7,"B",IF(IS2&gt;=6.5,"C+",IF(IS2&gt;=5.5,"C",IF(IS2&gt;=5,"D+",IF(IS2&gt;=4,"D","F")))))))</f>
        <v>F</v>
      </c>
      <c r="IV2" s="117">
        <f>IF(IU2="A",4,IF(IU2="B+",3.5,IF(IU2="B",3,IF(IU2="C+",2.5,IF(IU2="C",2,IF(IU2="D+",1.5,IF(IU2="D",1,0)))))))</f>
        <v>0</v>
      </c>
      <c r="IW2" s="117" t="str">
        <f>TEXT(IV2,"0.0")</f>
        <v>0.0</v>
      </c>
      <c r="IX2" s="10">
        <v>3</v>
      </c>
      <c r="IY2" s="27"/>
      <c r="IZ2" s="508">
        <v>8</v>
      </c>
      <c r="JA2" s="97">
        <v>8</v>
      </c>
      <c r="JB2" s="547"/>
      <c r="JC2" s="5">
        <f>ROUND((IZ2*0.4+JA2*0.6),1)</f>
        <v>8</v>
      </c>
      <c r="JD2" s="25">
        <f>ROUND(MAX((IZ2*0.4+JA2*0.6),(IZ2*0.4+JB2*0.6)),1)</f>
        <v>8</v>
      </c>
      <c r="JE2" s="176" t="str">
        <f>TEXT(JD2,"0.0")</f>
        <v>8.0</v>
      </c>
      <c r="JF2" s="118" t="str">
        <f>IF(JD2&gt;=8.5,"A",IF(JD2&gt;=8,"B+",IF(JD2&gt;=7,"B",IF(JD2&gt;=6.5,"C+",IF(JD2&gt;=5.5,"C",IF(JD2&gt;=5,"D+",IF(JD2&gt;=4,"D","F")))))))</f>
        <v>B+</v>
      </c>
      <c r="JG2" s="117">
        <f>IF(JF2="A",4,IF(JF2="B+",3.5,IF(JF2="B",3,IF(JF2="C+",2.5,IF(JF2="C",2,IF(JF2="D+",1.5,IF(JF2="D",1,0)))))))</f>
        <v>3.5</v>
      </c>
      <c r="JH2" s="117" t="str">
        <f>TEXT(JG2,"0.0")</f>
        <v>3.5</v>
      </c>
      <c r="JI2" s="10">
        <v>2</v>
      </c>
      <c r="JJ2" s="27">
        <v>2</v>
      </c>
      <c r="JK2" s="122">
        <v>6.6</v>
      </c>
      <c r="JL2" s="97">
        <v>8</v>
      </c>
      <c r="JM2" s="97"/>
      <c r="JN2" s="5">
        <f>ROUND((JK2*0.4+JL2*0.6),1)</f>
        <v>7.4</v>
      </c>
      <c r="JO2" s="25">
        <f>ROUND(MAX((JK2*0.4+JL2*0.6),(JK2*0.4+JM2*0.6)),1)</f>
        <v>7.4</v>
      </c>
      <c r="JP2" s="176" t="str">
        <f t="shared" ref="JP2:JP39" si="106">TEXT(JO2,"0.0")</f>
        <v>7.4</v>
      </c>
      <c r="JQ2" s="118" t="str">
        <f t="shared" ref="JQ2:JQ39" si="107">IF(JO2&gt;=8.5,"A",IF(JO2&gt;=8,"B+",IF(JO2&gt;=7,"B",IF(JO2&gt;=6.5,"C+",IF(JO2&gt;=5.5,"C",IF(JO2&gt;=5,"D+",IF(JO2&gt;=4,"D","F")))))))</f>
        <v>B</v>
      </c>
      <c r="JR2" s="117">
        <f>IF(JQ2="A",4,IF(JQ2="B+",3.5,IF(JQ2="B",3,IF(JQ2="C+",2.5,IF(JQ2="C",2,IF(JQ2="D+",1.5,IF(JQ2="D",1,0)))))))</f>
        <v>3</v>
      </c>
      <c r="JS2" s="117" t="str">
        <f>TEXT(JR2,"0.0")</f>
        <v>3.0</v>
      </c>
      <c r="JT2" s="10">
        <v>3</v>
      </c>
      <c r="JU2" s="27">
        <v>3</v>
      </c>
      <c r="JV2" s="185">
        <v>0</v>
      </c>
      <c r="JW2" s="454"/>
      <c r="JX2" s="454"/>
      <c r="JY2" s="5">
        <f>ROUND((JV2*0.4+JW2*0.6),1)</f>
        <v>0</v>
      </c>
      <c r="JZ2" s="25">
        <f>ROUND(MAX((JV2*0.4+JW2*0.6),(JV2*0.4+JX2*0.6)),1)</f>
        <v>0</v>
      </c>
      <c r="KA2" s="176" t="str">
        <f t="shared" ref="KA2:KA30" si="108">TEXT(JZ2,"0.0")</f>
        <v>0.0</v>
      </c>
      <c r="KB2" s="118" t="str">
        <f t="shared" ref="KB2:KB30" si="109">IF(JZ2&gt;=8.5,"A",IF(JZ2&gt;=8,"B+",IF(JZ2&gt;=7,"B",IF(JZ2&gt;=6.5,"C+",IF(JZ2&gt;=5.5,"C",IF(JZ2&gt;=5,"D+",IF(JZ2&gt;=4,"D","F")))))))</f>
        <v>F</v>
      </c>
      <c r="KC2" s="117">
        <f>IF(KB2="A",4,IF(KB2="B+",3.5,IF(KB2="B",3,IF(KB2="C+",2.5,IF(KB2="C",2,IF(KB2="D+",1.5,IF(KB2="D",1,0)))))))</f>
        <v>0</v>
      </c>
      <c r="KD2" s="117" t="str">
        <f>TEXT(KC2,"0.0")</f>
        <v>0.0</v>
      </c>
      <c r="KE2" s="10">
        <v>2</v>
      </c>
      <c r="KF2" s="27"/>
      <c r="KG2" s="872">
        <f>GJ2+GU2+HF2+HQ2+IB2+IM2+IX2+JI2+JT2+KE2</f>
        <v>25</v>
      </c>
      <c r="KH2" s="873">
        <f>(GH2*GJ2+GS2*GU2+HD2*HF2+HO2*HQ2+HZ2*IB2+IK2*IM2+IV2*IX2+JG2*JI2+JR2*JT2+KC2*KE2)/KG2</f>
        <v>2.5</v>
      </c>
      <c r="KI2" s="874" t="str">
        <f>TEXT(KH2,"0.00")</f>
        <v>2.50</v>
      </c>
      <c r="KJ2" s="875" t="str">
        <f>IF(AND(KH2&lt;1),"Cảnh báo KQHT","Lên lớp")</f>
        <v>Lên lớp</v>
      </c>
      <c r="KK2" s="876">
        <f>FS2+KG2</f>
        <v>61</v>
      </c>
      <c r="KL2" s="873">
        <f>(CI2*CH2+FP2*FO2+KH2*KG2)/KK2</f>
        <v>2.2131147540983607</v>
      </c>
      <c r="KM2" s="874" t="str">
        <f>TEXT(KL2,"0.00")</f>
        <v>2.21</v>
      </c>
      <c r="KN2" s="877">
        <f>GK2+GV2+HG2+HR2+IC2+IN2+IY2+JJ2+JU2+KF2</f>
        <v>20</v>
      </c>
      <c r="KO2" s="878">
        <f xml:space="preserve"> (KF2*JZ2+JU2*JO2+JJ2*JD2+IY2*IS2+IN2*IH2+IC2*HW2+HR2*HL2+HG2*HA2+GV2*GP2+GK2*GE2)/KN2</f>
        <v>7.67</v>
      </c>
      <c r="KP2" s="879">
        <f xml:space="preserve"> (GH2*GK2+GS2*GV2+HD2*HG2+HO2*HR2+HZ2*IC2+IK2*IN2+IV2*IY2+JG2*JJ2+JR2*JU2+KC2*KF2)/KN2</f>
        <v>3.125</v>
      </c>
      <c r="KQ2" s="880">
        <f>FV2+KN2</f>
        <v>53</v>
      </c>
      <c r="KR2" s="881">
        <f xml:space="preserve"> (KO2*KN2+FV2*FW2)/KQ2</f>
        <v>6.7377358490566044</v>
      </c>
      <c r="KS2" s="882">
        <f xml:space="preserve"> (FV2*FX2+KP2*KN2)/KQ2</f>
        <v>2.5471698113207548</v>
      </c>
      <c r="KT2" s="875" t="str">
        <f>IF(AND(KS2&lt;1.4),"Cảnh báo KQHT","Lên lớp")</f>
        <v>Lên lớp</v>
      </c>
      <c r="KU2" s="1234"/>
      <c r="KV2" s="1667"/>
      <c r="KW2" s="749"/>
      <c r="KX2" s="750"/>
      <c r="KY2" s="17">
        <f>ROUND((KV2*0.4+KW2*0.6),1)</f>
        <v>0</v>
      </c>
      <c r="KZ2" s="18">
        <f>ROUND(MAX((KV2*0.4+KW2*0.6),(KV2*0.4+KX2*0.6)),1)</f>
        <v>0</v>
      </c>
      <c r="LA2" s="180" t="str">
        <f>TEXT(KZ2,"0.0")</f>
        <v>0.0</v>
      </c>
      <c r="LB2" s="11" t="str">
        <f>IF(KZ2&gt;=8.5,"A",IF(KZ2&gt;=8,"B+",IF(KZ2&gt;=7,"B",IF(KZ2&gt;=6.5,"C+",IF(KZ2&gt;=5.5,"C",IF(KZ2&gt;=5,"D+",IF(KZ2&gt;=4,"D","F")))))))</f>
        <v>F</v>
      </c>
      <c r="LC2" s="12">
        <f>IF(LB2="A",4,IF(LB2="B+",3.5,IF(LB2="B",3,IF(LB2="C+",2.5,IF(LB2="C",2,IF(LB2="D+",1.5,IF(LB2="D",1,0)))))))</f>
        <v>0</v>
      </c>
      <c r="LD2" s="12" t="str">
        <f>TEXT(LC2,"0.0")</f>
        <v>0.0</v>
      </c>
      <c r="LE2" s="13">
        <v>4</v>
      </c>
      <c r="LF2" s="30"/>
      <c r="LG2" s="1241">
        <v>7.8</v>
      </c>
      <c r="LH2" s="1242">
        <v>7</v>
      </c>
      <c r="LI2" s="594"/>
      <c r="LJ2" s="5">
        <f>ROUND((LG2*0.4+LH2*0.6),1)</f>
        <v>7.3</v>
      </c>
      <c r="LK2" s="25">
        <f>ROUND(MAX((LG2*0.4+LH2*0.6),(LG2*0.4+LI2*0.6)),1)</f>
        <v>7.3</v>
      </c>
      <c r="LL2" s="176" t="str">
        <f>TEXT(LK2,"0.0")</f>
        <v>7.3</v>
      </c>
      <c r="LM2" s="118" t="str">
        <f>IF(LK2&gt;=8.5,"A",IF(LK2&gt;=8,"B+",IF(LK2&gt;=7,"B",IF(LK2&gt;=6.5,"C+",IF(LK2&gt;=5.5,"C",IF(LK2&gt;=5,"D+",IF(LK2&gt;=4,"D","F")))))))</f>
        <v>B</v>
      </c>
      <c r="LN2" s="117">
        <f>IF(LM2="A",4,IF(LM2="B+",3.5,IF(LM2="B",3,IF(LM2="C+",2.5,IF(LM2="C",2,IF(LM2="D+",1.5,IF(LM2="D",1,0)))))))</f>
        <v>3</v>
      </c>
      <c r="LO2" s="117" t="str">
        <f>TEXT(LN2,"0.0")</f>
        <v>3.0</v>
      </c>
      <c r="LP2" s="10">
        <v>1</v>
      </c>
      <c r="LQ2" s="27">
        <v>1</v>
      </c>
      <c r="LR2" s="1619">
        <v>7.4</v>
      </c>
      <c r="LS2" s="1620">
        <v>8.5</v>
      </c>
      <c r="LT2" s="1621"/>
      <c r="LU2" s="5">
        <f>ROUND((LR2*0.4+LS2*0.6),1)</f>
        <v>8.1</v>
      </c>
      <c r="LV2" s="25">
        <f>ROUND(MAX((LR2*0.4+LS2*0.6),(LR2*0.4+LT2*0.6)),1)</f>
        <v>8.1</v>
      </c>
      <c r="LW2" s="176" t="str">
        <f>TEXT(LV2,"0.0")</f>
        <v>8.1</v>
      </c>
      <c r="LX2" s="118" t="str">
        <f>IF(LV2&gt;=8.5,"A",IF(LV2&gt;=8,"B+",IF(LV2&gt;=7,"B",IF(LV2&gt;=6.5,"C+",IF(LV2&gt;=5.5,"C",IF(LV2&gt;=5,"D+",IF(LV2&gt;=4,"D","F")))))))</f>
        <v>B+</v>
      </c>
      <c r="LY2" s="117">
        <f>IF(LX2="A",4,IF(LX2="B+",3.5,IF(LX2="B",3,IF(LX2="C+",2.5,IF(LX2="C",2,IF(LX2="D+",1.5,IF(LX2="D",1,0)))))))</f>
        <v>3.5</v>
      </c>
      <c r="LZ2" s="117" t="str">
        <f>TEXT(LY2,"0.0")</f>
        <v>3.5</v>
      </c>
      <c r="MA2" s="10">
        <v>1</v>
      </c>
      <c r="MB2" s="27">
        <v>1</v>
      </c>
      <c r="MC2" s="1244">
        <v>7.6</v>
      </c>
      <c r="MD2" s="1571">
        <v>10</v>
      </c>
      <c r="ME2" s="1565"/>
      <c r="MF2" s="816">
        <f>ROUND((MC2*0.4+MD2*0.6),1)</f>
        <v>9</v>
      </c>
      <c r="MG2" s="817">
        <f>ROUND(MAX((MC2*0.4+MD2*0.6),(MC2*0.4+ME2*0.6)),1)</f>
        <v>9</v>
      </c>
      <c r="MH2" s="818" t="str">
        <f>TEXT(MG2,"0.0")</f>
        <v>9.0</v>
      </c>
      <c r="MI2" s="819" t="str">
        <f>IF(MG2&gt;=8.5,"A",IF(MG2&gt;=8,"B+",IF(MG2&gt;=7,"B",IF(MG2&gt;=6.5,"C+",IF(MG2&gt;=5.5,"C",IF(MG2&gt;=5,"D+",IF(MG2&gt;=4,"D","F")))))))</f>
        <v>A</v>
      </c>
      <c r="MJ2" s="820">
        <f t="shared" ref="MJ2:MJ30" si="110">IF(MI2="A",4,IF(MI2="B+",3.5,IF(MI2="B",3,IF(MI2="C+",2.5,IF(MI2="C",2,IF(MI2="D+",1.5,IF(MI2="D",1,0)))))))</f>
        <v>4</v>
      </c>
      <c r="MK2" s="820" t="str">
        <f t="shared" ref="MK2:MK30" si="111">TEXT(MJ2,"0.0")</f>
        <v>4.0</v>
      </c>
      <c r="ML2" s="821">
        <v>2</v>
      </c>
      <c r="MM2" s="822">
        <v>2</v>
      </c>
      <c r="MN2" s="1685"/>
      <c r="MO2" s="1687"/>
      <c r="MP2" s="1245"/>
      <c r="MQ2" s="1246">
        <f>ROUND((MN2*0.4+MO2*0.6),1)</f>
        <v>0</v>
      </c>
      <c r="MR2" s="1247">
        <f>ROUND(MAX((MN2*0.4+MO2*0.6),(MN2*0.4+MP2*0.6)),1)</f>
        <v>0</v>
      </c>
      <c r="MS2" s="1248" t="str">
        <f>TEXT(MR2,"0.0")</f>
        <v>0.0</v>
      </c>
      <c r="MT2" s="1249" t="str">
        <f>IF(MR2&gt;=8.5,"A",IF(MR2&gt;=8,"B+",IF(MR2&gt;=7,"B",IF(MR2&gt;=6.5,"C+",IF(MR2&gt;=5.5,"C",IF(MR2&gt;=5,"D+",IF(MR2&gt;=4,"D","F")))))))</f>
        <v>F</v>
      </c>
      <c r="MU2" s="1250">
        <f t="shared" ref="MU2:MU30" si="112">IF(MT2="A",4,IF(MT2="B+",3.5,IF(MT2="B",3,IF(MT2="C+",2.5,IF(MT2="C",2,IF(MT2="D+",1.5,IF(MT2="D",1,0)))))))</f>
        <v>0</v>
      </c>
      <c r="MV2" s="1250" t="str">
        <f t="shared" ref="MV2:MV30" si="113">TEXT(MU2,"0.0")</f>
        <v>0.0</v>
      </c>
      <c r="MW2" s="1251">
        <v>2</v>
      </c>
      <c r="MX2" s="1252"/>
      <c r="MY2" s="1703">
        <v>5.4</v>
      </c>
      <c r="MZ2" s="1702">
        <v>6.5</v>
      </c>
      <c r="NA2" s="1697"/>
      <c r="NB2" s="1698">
        <f>ROUND((MY2*0.4+MZ2*0.6),1)</f>
        <v>6.1</v>
      </c>
      <c r="NC2" s="1699">
        <f>ROUND(MAX((MY2*0.4+MZ2*0.6),(MY2*0.4+NA2*0.6)),1)</f>
        <v>6.1</v>
      </c>
      <c r="ND2" s="1248" t="str">
        <f>TEXT(NC2,"0.0")</f>
        <v>6.1</v>
      </c>
      <c r="NE2" s="1700" t="str">
        <f>IF(NC2&gt;=8.5,"A",IF(NC2&gt;=8,"B+",IF(NC2&gt;=7,"B",IF(NC2&gt;=6.5,"C+",IF(NC2&gt;=5.5,"C",IF(NC2&gt;=5,"D+",IF(NC2&gt;=4,"D","F")))))))</f>
        <v>C</v>
      </c>
      <c r="NF2" s="1699">
        <f t="shared" ref="NF2" si="114">IF(NE2="A",4,IF(NE2="B+",3.5,IF(NE2="B",3,IF(NE2="C+",2.5,IF(NE2="C",2,IF(NE2="D+",1.5,IF(NE2="D",1,0)))))))</f>
        <v>2</v>
      </c>
      <c r="NG2" s="1699" t="str">
        <f t="shared" ref="NG2" si="115">TEXT(NF2,"0.0")</f>
        <v>2.0</v>
      </c>
      <c r="NH2" s="1701">
        <v>2</v>
      </c>
      <c r="NI2" s="1252">
        <v>2</v>
      </c>
      <c r="NJ2" s="1719">
        <f>LE2+LP2+MA2+ML2+MW2+NH2</f>
        <v>12</v>
      </c>
      <c r="NK2" s="1720">
        <f>(LC2*LE2+LN2*LP2+LY2*MA2+MJ2*ML2+MU2*MW2+NH2*NF2)/NJ2</f>
        <v>1.5416666666666667</v>
      </c>
      <c r="NL2" s="1721" t="str">
        <f>TEXT(NK2,"0.00")</f>
        <v>1.54</v>
      </c>
    </row>
    <row r="3" spans="1:376" s="14" customFormat="1" ht="18.75" customHeight="1" x14ac:dyDescent="0.3">
      <c r="A3" s="126">
        <v>4</v>
      </c>
      <c r="B3" s="126" t="s">
        <v>99</v>
      </c>
      <c r="C3" s="127" t="s">
        <v>200</v>
      </c>
      <c r="D3" s="129" t="s">
        <v>100</v>
      </c>
      <c r="E3" s="130" t="s">
        <v>201</v>
      </c>
      <c r="F3" s="615" t="s">
        <v>670</v>
      </c>
      <c r="G3" s="211" t="s">
        <v>323</v>
      </c>
      <c r="H3" s="212" t="s">
        <v>16</v>
      </c>
      <c r="I3" s="355" t="s">
        <v>41</v>
      </c>
      <c r="J3" s="375">
        <v>5</v>
      </c>
      <c r="K3" s="381" t="str">
        <f t="shared" si="0"/>
        <v>5.0</v>
      </c>
      <c r="L3" s="302" t="str">
        <f t="shared" si="1"/>
        <v>D+</v>
      </c>
      <c r="M3" s="117">
        <f t="shared" si="2"/>
        <v>1.5</v>
      </c>
      <c r="N3" s="67" t="str">
        <f t="shared" si="3"/>
        <v>1.5</v>
      </c>
      <c r="O3" s="1096">
        <v>7</v>
      </c>
      <c r="P3" s="176" t="str">
        <f t="shared" si="4"/>
        <v>7.0</v>
      </c>
      <c r="Q3" s="118" t="str">
        <f t="shared" si="5"/>
        <v>B</v>
      </c>
      <c r="R3" s="117">
        <f t="shared" si="6"/>
        <v>3</v>
      </c>
      <c r="S3" s="67" t="str">
        <f t="shared" si="7"/>
        <v>3.0</v>
      </c>
      <c r="T3" s="134">
        <v>7.3</v>
      </c>
      <c r="U3" s="135">
        <v>8</v>
      </c>
      <c r="V3" s="136"/>
      <c r="W3" s="5">
        <f t="shared" si="8"/>
        <v>7.7</v>
      </c>
      <c r="X3" s="6">
        <f t="shared" si="9"/>
        <v>7.7</v>
      </c>
      <c r="Y3" s="176" t="str">
        <f t="shared" si="10"/>
        <v>7.7</v>
      </c>
      <c r="Z3" s="8" t="str">
        <f t="shared" si="11"/>
        <v>B</v>
      </c>
      <c r="AA3" s="7">
        <f t="shared" si="12"/>
        <v>3</v>
      </c>
      <c r="AB3" s="7" t="str">
        <f t="shared" si="13"/>
        <v>3.0</v>
      </c>
      <c r="AC3" s="10">
        <v>3</v>
      </c>
      <c r="AD3" s="28">
        <v>3</v>
      </c>
      <c r="AE3" s="134">
        <v>6.8</v>
      </c>
      <c r="AF3" s="135">
        <v>8</v>
      </c>
      <c r="AG3" s="136"/>
      <c r="AH3" s="53">
        <f t="shared" si="14"/>
        <v>7.5</v>
      </c>
      <c r="AI3" s="54">
        <f t="shared" si="15"/>
        <v>7.5</v>
      </c>
      <c r="AJ3" s="183" t="str">
        <f t="shared" si="16"/>
        <v>7.5</v>
      </c>
      <c r="AK3" s="51" t="str">
        <f t="shared" si="17"/>
        <v>B</v>
      </c>
      <c r="AL3" s="55">
        <f t="shared" si="18"/>
        <v>3</v>
      </c>
      <c r="AM3" s="55" t="str">
        <f t="shared" si="19"/>
        <v>3.0</v>
      </c>
      <c r="AN3" s="112">
        <v>3</v>
      </c>
      <c r="AO3" s="88">
        <v>3</v>
      </c>
      <c r="AP3" s="172">
        <v>5.7</v>
      </c>
      <c r="AQ3" s="135">
        <v>6</v>
      </c>
      <c r="AR3" s="136"/>
      <c r="AS3" s="5">
        <f t="shared" si="20"/>
        <v>5.9</v>
      </c>
      <c r="AT3" s="25">
        <f t="shared" si="21"/>
        <v>5.9</v>
      </c>
      <c r="AU3" s="176" t="str">
        <f t="shared" si="22"/>
        <v>5.9</v>
      </c>
      <c r="AV3" s="118" t="str">
        <f t="shared" si="23"/>
        <v>C</v>
      </c>
      <c r="AW3" s="117">
        <f t="shared" si="24"/>
        <v>2</v>
      </c>
      <c r="AX3" s="117" t="str">
        <f t="shared" si="25"/>
        <v>2.0</v>
      </c>
      <c r="AY3" s="10">
        <v>3</v>
      </c>
      <c r="AZ3" s="28">
        <v>3</v>
      </c>
      <c r="BA3" s="134">
        <v>7</v>
      </c>
      <c r="BB3" s="135">
        <v>3</v>
      </c>
      <c r="BC3" s="136"/>
      <c r="BD3" s="5">
        <f t="shared" si="26"/>
        <v>4.5999999999999996</v>
      </c>
      <c r="BE3" s="6">
        <f t="shared" si="27"/>
        <v>4.5999999999999996</v>
      </c>
      <c r="BF3" s="176" t="str">
        <f t="shared" si="28"/>
        <v>4.6</v>
      </c>
      <c r="BG3" s="8" t="str">
        <f t="shared" si="29"/>
        <v>D</v>
      </c>
      <c r="BH3" s="7">
        <f t="shared" si="30"/>
        <v>1</v>
      </c>
      <c r="BI3" s="7" t="str">
        <f t="shared" si="31"/>
        <v>1.0</v>
      </c>
      <c r="BJ3" s="10">
        <v>4</v>
      </c>
      <c r="BK3" s="28">
        <v>4</v>
      </c>
      <c r="BL3" s="77">
        <v>6</v>
      </c>
      <c r="BM3" s="121">
        <v>3</v>
      </c>
      <c r="BN3" s="121"/>
      <c r="BO3" s="5">
        <f t="shared" si="32"/>
        <v>4.2</v>
      </c>
      <c r="BP3" s="25">
        <f t="shared" si="33"/>
        <v>4.2</v>
      </c>
      <c r="BQ3" s="176" t="str">
        <f t="shared" si="34"/>
        <v>4.2</v>
      </c>
      <c r="BR3" s="118" t="str">
        <f t="shared" si="35"/>
        <v>D</v>
      </c>
      <c r="BS3" s="7">
        <f t="shared" si="36"/>
        <v>1</v>
      </c>
      <c r="BT3" s="7" t="str">
        <f t="shared" si="37"/>
        <v>1.0</v>
      </c>
      <c r="BU3" s="10">
        <v>3</v>
      </c>
      <c r="BV3" s="27">
        <v>3</v>
      </c>
      <c r="BW3" s="159">
        <v>6.3</v>
      </c>
      <c r="BX3" s="239"/>
      <c r="BY3" s="163">
        <v>6</v>
      </c>
      <c r="BZ3" s="5">
        <f t="shared" si="38"/>
        <v>2.5</v>
      </c>
      <c r="CA3" s="25">
        <f t="shared" si="39"/>
        <v>6.1</v>
      </c>
      <c r="CB3" s="176" t="str">
        <f t="shared" si="40"/>
        <v>6.1</v>
      </c>
      <c r="CC3" s="118" t="str">
        <f t="shared" si="41"/>
        <v>C</v>
      </c>
      <c r="CD3" s="24">
        <f t="shared" si="42"/>
        <v>2</v>
      </c>
      <c r="CE3" s="24" t="str">
        <f t="shared" si="43"/>
        <v>2.0</v>
      </c>
      <c r="CF3" s="10">
        <v>2</v>
      </c>
      <c r="CG3" s="27">
        <v>2</v>
      </c>
      <c r="CH3" s="111">
        <f t="shared" si="44"/>
        <v>18</v>
      </c>
      <c r="CI3" s="109">
        <f t="shared" si="45"/>
        <v>1.9444444444444444</v>
      </c>
      <c r="CJ3" s="105" t="str">
        <f t="shared" si="46"/>
        <v>1.94</v>
      </c>
      <c r="CK3" s="106" t="str">
        <f t="shared" si="47"/>
        <v>Lên lớp</v>
      </c>
      <c r="CL3" s="107">
        <f t="shared" si="48"/>
        <v>18</v>
      </c>
      <c r="CM3" s="108">
        <f t="shared" si="49"/>
        <v>1.9444444444444444</v>
      </c>
      <c r="CN3" s="412" t="str">
        <f t="shared" si="50"/>
        <v>Lên lớp</v>
      </c>
      <c r="CO3" s="421"/>
      <c r="CP3" s="122">
        <v>7</v>
      </c>
      <c r="CQ3" s="97">
        <v>8</v>
      </c>
      <c r="CR3" s="97"/>
      <c r="CS3" s="5">
        <f t="shared" si="51"/>
        <v>7.6</v>
      </c>
      <c r="CT3" s="25">
        <f t="shared" si="52"/>
        <v>7.6</v>
      </c>
      <c r="CU3" s="176" t="str">
        <f t="shared" si="53"/>
        <v>7.6</v>
      </c>
      <c r="CV3" s="118" t="str">
        <f t="shared" si="54"/>
        <v>B</v>
      </c>
      <c r="CW3" s="117">
        <f t="shared" si="55"/>
        <v>3</v>
      </c>
      <c r="CX3" s="117" t="str">
        <f t="shared" si="56"/>
        <v>3.0</v>
      </c>
      <c r="CY3" s="10">
        <v>2</v>
      </c>
      <c r="CZ3" s="27">
        <v>2</v>
      </c>
      <c r="DA3" s="122">
        <v>5.5</v>
      </c>
      <c r="DB3" s="97">
        <v>4</v>
      </c>
      <c r="DC3" s="97"/>
      <c r="DD3" s="5">
        <f t="shared" si="57"/>
        <v>4.5999999999999996</v>
      </c>
      <c r="DE3" s="25">
        <f t="shared" si="58"/>
        <v>4.5999999999999996</v>
      </c>
      <c r="DF3" s="176" t="str">
        <f t="shared" si="59"/>
        <v>4.6</v>
      </c>
      <c r="DG3" s="118" t="str">
        <f t="shared" si="60"/>
        <v>D</v>
      </c>
      <c r="DH3" s="117">
        <f t="shared" si="61"/>
        <v>1</v>
      </c>
      <c r="DI3" s="117" t="str">
        <f t="shared" si="62"/>
        <v>1.0</v>
      </c>
      <c r="DJ3" s="10">
        <v>2</v>
      </c>
      <c r="DK3" s="27">
        <v>2</v>
      </c>
      <c r="DL3" s="122">
        <v>7</v>
      </c>
      <c r="DM3" s="97">
        <v>7</v>
      </c>
      <c r="DN3" s="97"/>
      <c r="DO3" s="5">
        <f t="shared" si="63"/>
        <v>7</v>
      </c>
      <c r="DP3" s="25">
        <f t="shared" si="64"/>
        <v>7</v>
      </c>
      <c r="DQ3" s="176" t="str">
        <f t="shared" si="65"/>
        <v>7.0</v>
      </c>
      <c r="DR3" s="118" t="str">
        <f t="shared" si="66"/>
        <v>B</v>
      </c>
      <c r="DS3" s="117">
        <f t="shared" si="67"/>
        <v>3</v>
      </c>
      <c r="DT3" s="117" t="str">
        <f t="shared" si="68"/>
        <v>3.0</v>
      </c>
      <c r="DU3" s="10">
        <v>2</v>
      </c>
      <c r="DV3" s="27">
        <v>2</v>
      </c>
      <c r="DW3" s="122">
        <v>7.7</v>
      </c>
      <c r="DX3" s="97">
        <v>7</v>
      </c>
      <c r="DY3" s="97"/>
      <c r="DZ3" s="5">
        <f t="shared" si="69"/>
        <v>7.3</v>
      </c>
      <c r="EA3" s="25">
        <f t="shared" si="70"/>
        <v>7.3</v>
      </c>
      <c r="EB3" s="176" t="str">
        <f t="shared" si="71"/>
        <v>7.3</v>
      </c>
      <c r="EC3" s="118" t="str">
        <f t="shared" si="72"/>
        <v>B</v>
      </c>
      <c r="ED3" s="117">
        <f t="shared" si="73"/>
        <v>3</v>
      </c>
      <c r="EE3" s="117" t="str">
        <f t="shared" si="74"/>
        <v>3.0</v>
      </c>
      <c r="EF3" s="10">
        <v>3</v>
      </c>
      <c r="EG3" s="27">
        <v>3</v>
      </c>
      <c r="EH3" s="122">
        <v>8.9</v>
      </c>
      <c r="EI3" s="97">
        <v>8</v>
      </c>
      <c r="EJ3" s="97"/>
      <c r="EK3" s="5">
        <f t="shared" si="75"/>
        <v>8.4</v>
      </c>
      <c r="EL3" s="25">
        <f t="shared" si="76"/>
        <v>8.4</v>
      </c>
      <c r="EM3" s="176" t="str">
        <f t="shared" si="77"/>
        <v>8.4</v>
      </c>
      <c r="EN3" s="118" t="str">
        <f t="shared" si="78"/>
        <v>B+</v>
      </c>
      <c r="EO3" s="117">
        <f t="shared" si="79"/>
        <v>3.5</v>
      </c>
      <c r="EP3" s="117" t="str">
        <f t="shared" si="80"/>
        <v>3.5</v>
      </c>
      <c r="EQ3" s="10">
        <v>4</v>
      </c>
      <c r="ER3" s="27">
        <v>4</v>
      </c>
      <c r="ES3" s="122">
        <v>8.1999999999999993</v>
      </c>
      <c r="ET3" s="97">
        <v>9</v>
      </c>
      <c r="EU3" s="97"/>
      <c r="EV3" s="5">
        <f t="shared" si="81"/>
        <v>8.6999999999999993</v>
      </c>
      <c r="EW3" s="25">
        <f t="shared" si="82"/>
        <v>8.6999999999999993</v>
      </c>
      <c r="EX3" s="176" t="str">
        <f t="shared" si="83"/>
        <v>8.7</v>
      </c>
      <c r="EY3" s="118" t="str">
        <f t="shared" si="84"/>
        <v>A</v>
      </c>
      <c r="EZ3" s="117">
        <f t="shared" si="85"/>
        <v>4</v>
      </c>
      <c r="FA3" s="117" t="str">
        <f t="shared" si="86"/>
        <v>4.0</v>
      </c>
      <c r="FB3" s="10">
        <v>3</v>
      </c>
      <c r="FC3" s="27">
        <v>3</v>
      </c>
      <c r="FD3" s="508">
        <v>5</v>
      </c>
      <c r="FE3" s="97">
        <v>4</v>
      </c>
      <c r="FF3" s="547"/>
      <c r="FG3" s="5">
        <f t="shared" si="87"/>
        <v>4.4000000000000004</v>
      </c>
      <c r="FH3" s="25">
        <f t="shared" si="88"/>
        <v>4.4000000000000004</v>
      </c>
      <c r="FI3" s="176" t="str">
        <f t="shared" si="89"/>
        <v>4.4</v>
      </c>
      <c r="FJ3" s="118" t="str">
        <f t="shared" si="90"/>
        <v>D</v>
      </c>
      <c r="FK3" s="117">
        <f t="shared" si="91"/>
        <v>1</v>
      </c>
      <c r="FL3" s="117" t="str">
        <f t="shared" si="92"/>
        <v>1.0</v>
      </c>
      <c r="FM3" s="10">
        <v>2</v>
      </c>
      <c r="FN3" s="27">
        <v>2</v>
      </c>
      <c r="FO3" s="497">
        <f t="shared" si="93"/>
        <v>18</v>
      </c>
      <c r="FP3" s="498">
        <f t="shared" si="94"/>
        <v>2.8333333333333335</v>
      </c>
      <c r="FQ3" s="499" t="str">
        <f t="shared" si="95"/>
        <v>2.83</v>
      </c>
      <c r="FR3" s="16" t="str">
        <f t="shared" si="96"/>
        <v>Lên lớp</v>
      </c>
      <c r="FS3" s="497">
        <f t="shared" si="97"/>
        <v>36</v>
      </c>
      <c r="FT3" s="498">
        <f t="shared" si="98"/>
        <v>2.3888888888888888</v>
      </c>
      <c r="FU3" s="499" t="str">
        <f t="shared" si="99"/>
        <v>2.39</v>
      </c>
      <c r="FV3" s="504">
        <f t="shared" si="100"/>
        <v>36</v>
      </c>
      <c r="FW3" s="500">
        <f t="shared" si="101"/>
        <v>6.5361111111111105</v>
      </c>
      <c r="FX3" s="501">
        <f t="shared" si="102"/>
        <v>2.3888888888888888</v>
      </c>
      <c r="FY3" s="502" t="str">
        <f t="shared" si="103"/>
        <v>Lên lớp</v>
      </c>
      <c r="FZ3" s="487"/>
      <c r="GA3" s="833"/>
      <c r="GB3" s="800"/>
      <c r="GC3" s="800"/>
      <c r="GD3" s="5">
        <f t="shared" ref="GD3:GD38" si="116">ROUND((GA3*0.4+GB3*0.6),1)</f>
        <v>0</v>
      </c>
      <c r="GE3" s="25">
        <f t="shared" ref="GE3:GE38" si="117">ROUND(MAX((GA3*0.4+GB3*0.6),(GA3*0.4+GC3*0.6)),1)</f>
        <v>0</v>
      </c>
      <c r="GF3" s="176" t="str">
        <f t="shared" ref="GF3:GF38" si="118">TEXT(GE3,"0.0")</f>
        <v>0.0</v>
      </c>
      <c r="GG3" s="118" t="str">
        <f t="shared" ref="GG3:GG38" si="119">IF(GE3&gt;=8.5,"A",IF(GE3&gt;=8,"B+",IF(GE3&gt;=7,"B",IF(GE3&gt;=6.5,"C+",IF(GE3&gt;=5.5,"C",IF(GE3&gt;=5,"D+",IF(GE3&gt;=4,"D","F")))))))</f>
        <v>F</v>
      </c>
      <c r="GH3" s="117">
        <f t="shared" ref="GH3:GH38" si="120">IF(GG3="A",4,IF(GG3="B+",3.5,IF(GG3="B",3,IF(GG3="C+",2.5,IF(GG3="C",2,IF(GG3="D+",1.5,IF(GG3="D",1,0)))))))</f>
        <v>0</v>
      </c>
      <c r="GI3" s="117" t="str">
        <f t="shared" ref="GI3:GI38" si="121">TEXT(GH3,"0.0")</f>
        <v>0.0</v>
      </c>
      <c r="GJ3" s="10"/>
      <c r="GK3" s="27"/>
      <c r="GL3" s="122">
        <v>7.2</v>
      </c>
      <c r="GM3" s="121">
        <v>4</v>
      </c>
      <c r="GN3" s="121"/>
      <c r="GO3" s="5">
        <f t="shared" ref="GO3:GO39" si="122">ROUND((GL3*0.4+GM3*0.6),1)</f>
        <v>5.3</v>
      </c>
      <c r="GP3" s="25">
        <f t="shared" ref="GP3:GP39" si="123">ROUND(MAX((GL3*0.4+GM3*0.6),(GL3*0.4+GN3*0.6)),1)</f>
        <v>5.3</v>
      </c>
      <c r="GQ3" s="176" t="str">
        <f t="shared" ref="GQ3:GQ39" si="124">TEXT(GP3,"0.0")</f>
        <v>5.3</v>
      </c>
      <c r="GR3" s="118" t="str">
        <f t="shared" ref="GR3:GR39" si="125">IF(GP3&gt;=8.5,"A",IF(GP3&gt;=8,"B+",IF(GP3&gt;=7,"B",IF(GP3&gt;=6.5,"C+",IF(GP3&gt;=5.5,"C",IF(GP3&gt;=5,"D+",IF(GP3&gt;=4,"D","F")))))))</f>
        <v>D+</v>
      </c>
      <c r="GS3" s="117">
        <f t="shared" ref="GS3:GS39" si="126">IF(GR3="A",4,IF(GR3="B+",3.5,IF(GR3="B",3,IF(GR3="C+",2.5,IF(GR3="C",2,IF(GR3="D+",1.5,IF(GR3="D",1,0)))))))</f>
        <v>1.5</v>
      </c>
      <c r="GT3" s="117" t="str">
        <f t="shared" ref="GT3:GT39" si="127">TEXT(GS3,"0.0")</f>
        <v>1.5</v>
      </c>
      <c r="GU3" s="781">
        <v>2</v>
      </c>
      <c r="GV3" s="27">
        <v>2</v>
      </c>
      <c r="GW3" s="454">
        <v>5.6</v>
      </c>
      <c r="GX3" s="97">
        <v>3</v>
      </c>
      <c r="GZ3" s="5">
        <f t="shared" ref="GZ3:GZ39" si="128">ROUND((GW3*0.4+GX3*0.6),1)</f>
        <v>4</v>
      </c>
      <c r="HA3" s="25">
        <f t="shared" ref="HA3:HA39" si="129">ROUND(MAX((GW3*0.4+GX3*0.6),(GW3*0.4+GY3*0.6)),1)</f>
        <v>4</v>
      </c>
      <c r="HB3" s="176" t="str">
        <f t="shared" ref="HB3:HB39" si="130">TEXT(HA3,"0.0")</f>
        <v>4.0</v>
      </c>
      <c r="HC3" s="118" t="str">
        <f t="shared" ref="HC3:HC39" si="131">IF(HA3&gt;=8.5,"A",IF(HA3&gt;=8,"B+",IF(HA3&gt;=7,"B",IF(HA3&gt;=6.5,"C+",IF(HA3&gt;=5.5,"C",IF(HA3&gt;=5,"D+",IF(HA3&gt;=4,"D","F")))))))</f>
        <v>D</v>
      </c>
      <c r="HD3" s="117">
        <f t="shared" ref="HD3:HD39" si="132">IF(HC3="A",4,IF(HC3="B+",3.5,IF(HC3="B",3,IF(HC3="C+",2.5,IF(HC3="C",2,IF(HC3="D+",1.5,IF(HC3="D",1,0)))))))</f>
        <v>1</v>
      </c>
      <c r="HE3" s="117" t="str">
        <f t="shared" ref="HE3:HE39" si="133">TEXT(HD3,"0.0")</f>
        <v>1.0</v>
      </c>
      <c r="HF3" s="10">
        <v>3</v>
      </c>
      <c r="HG3" s="28">
        <v>3</v>
      </c>
      <c r="HH3" s="159">
        <v>7.2</v>
      </c>
      <c r="HI3" s="163">
        <v>9</v>
      </c>
      <c r="HJ3" s="640"/>
      <c r="HK3" s="5">
        <f t="shared" ref="HK3:HK39" si="134">ROUND((HH3*0.4+HI3*0.6),1)</f>
        <v>8.3000000000000007</v>
      </c>
      <c r="HL3" s="25">
        <f t="shared" ref="HL3:HL39" si="135">ROUND(MAX((HH3*0.4+HI3*0.6),(HH3*0.4+HJ3*0.6)),1)</f>
        <v>8.3000000000000007</v>
      </c>
      <c r="HM3" s="176" t="str">
        <f t="shared" ref="HM3:HM39" si="136">TEXT(HL3,"0.0")</f>
        <v>8.3</v>
      </c>
      <c r="HN3" s="118" t="str">
        <f t="shared" ref="HN3:HN39" si="137">IF(HL3&gt;=8.5,"A",IF(HL3&gt;=8,"B+",IF(HL3&gt;=7,"B",IF(HL3&gt;=6.5,"C+",IF(HL3&gt;=5.5,"C",IF(HL3&gt;=5,"D+",IF(HL3&gt;=4,"D","F")))))))</f>
        <v>B+</v>
      </c>
      <c r="HO3" s="117">
        <f t="shared" ref="HO3:HO39" si="138">IF(HN3="A",4,IF(HN3="B+",3.5,IF(HN3="B",3,IF(HN3="C+",2.5,IF(HN3="C",2,IF(HN3="D+",1.5,IF(HN3="D",1,0)))))))</f>
        <v>3.5</v>
      </c>
      <c r="HP3" s="117" t="str">
        <f t="shared" ref="HP3:HP39" si="139">TEXT(HO3,"0.0")</f>
        <v>3.5</v>
      </c>
      <c r="HQ3" s="10">
        <v>3</v>
      </c>
      <c r="HR3" s="27">
        <v>3</v>
      </c>
      <c r="HS3" s="362">
        <v>7.6</v>
      </c>
      <c r="HT3" s="121">
        <v>10</v>
      </c>
      <c r="HU3" s="121"/>
      <c r="HV3" s="5">
        <f t="shared" ref="HV3:HV39" si="140">ROUND((HS3*0.4+HT3*0.6),1)</f>
        <v>9</v>
      </c>
      <c r="HW3" s="25">
        <f t="shared" ref="HW3:HW39" si="141">ROUND(MAX((HS3*0.4+HT3*0.6),(HS3*0.4+HU3*0.6)),1)</f>
        <v>9</v>
      </c>
      <c r="HX3" s="176" t="str">
        <f t="shared" ref="HX3:HX39" si="142">TEXT(HW3,"0.0")</f>
        <v>9.0</v>
      </c>
      <c r="HY3" s="118" t="str">
        <f t="shared" ref="HY3:HY39" si="143">IF(HW3&gt;=8.5,"A",IF(HW3&gt;=8,"B+",IF(HW3&gt;=7,"B",IF(HW3&gt;=6.5,"C+",IF(HW3&gt;=5.5,"C",IF(HW3&gt;=5,"D+",IF(HW3&gt;=4,"D","F")))))))</f>
        <v>A</v>
      </c>
      <c r="HZ3" s="117">
        <f t="shared" ref="HZ3:HZ39" si="144">IF(HY3="A",4,IF(HY3="B+",3.5,IF(HY3="B",3,IF(HY3="C+",2.5,IF(HY3="C",2,IF(HY3="D+",1.5,IF(HY3="D",1,0)))))))</f>
        <v>4</v>
      </c>
      <c r="IA3" s="117" t="str">
        <f t="shared" ref="IA3:IA39" si="145">TEXT(HZ3,"0.0")</f>
        <v>4.0</v>
      </c>
      <c r="IB3" s="10">
        <v>3</v>
      </c>
      <c r="IC3" s="27">
        <v>3</v>
      </c>
      <c r="ID3" s="31">
        <v>7</v>
      </c>
      <c r="IE3" s="800">
        <v>9</v>
      </c>
      <c r="IF3" s="800"/>
      <c r="IG3" s="816">
        <f t="shared" ref="IG3:IG38" si="146">ROUND((ID3*0.4+IE3*0.6),1)</f>
        <v>8.1999999999999993</v>
      </c>
      <c r="IH3" s="817">
        <f t="shared" ref="IH3:IH38" si="147">ROUND(MAX((ID3*0.4+IE3*0.6),(ID3*0.4+IF3*0.6)),1)</f>
        <v>8.1999999999999993</v>
      </c>
      <c r="II3" s="818" t="str">
        <f t="shared" ref="II3:II38" si="148">TEXT(IH3,"0.0")</f>
        <v>8.2</v>
      </c>
      <c r="IJ3" s="819" t="str">
        <f t="shared" ref="IJ3:IJ38" si="149">IF(IH3&gt;=8.5,"A",IF(IH3&gt;=8,"B+",IF(IH3&gt;=7,"B",IF(IH3&gt;=6.5,"C+",IF(IH3&gt;=5.5,"C",IF(IH3&gt;=5,"D+",IF(IH3&gt;=4,"D","F")))))))</f>
        <v>B+</v>
      </c>
      <c r="IK3" s="820">
        <f t="shared" si="104"/>
        <v>3.5</v>
      </c>
      <c r="IL3" s="820" t="str">
        <f t="shared" si="105"/>
        <v>3.5</v>
      </c>
      <c r="IM3" s="821">
        <v>2</v>
      </c>
      <c r="IN3" s="822">
        <v>2</v>
      </c>
      <c r="IO3" s="122">
        <v>7.4</v>
      </c>
      <c r="IP3" s="97">
        <v>8</v>
      </c>
      <c r="IQ3" s="97"/>
      <c r="IR3" s="5">
        <f t="shared" ref="IR3:IR39" si="150">ROUND((IO3*0.4+IP3*0.6),1)</f>
        <v>7.8</v>
      </c>
      <c r="IS3" s="25">
        <f t="shared" ref="IS3:IS39" si="151">ROUND(MAX((IO3*0.4+IP3*0.6),(IO3*0.4+IQ3*0.6)),1)</f>
        <v>7.8</v>
      </c>
      <c r="IT3" s="176" t="str">
        <f t="shared" ref="IT3:IT39" si="152">TEXT(IS3,"0.0")</f>
        <v>7.8</v>
      </c>
      <c r="IU3" s="118" t="str">
        <f t="shared" ref="IU3:IU39" si="153">IF(IS3&gt;=8.5,"A",IF(IS3&gt;=8,"B+",IF(IS3&gt;=7,"B",IF(IS3&gt;=6.5,"C+",IF(IS3&gt;=5.5,"C",IF(IS3&gt;=5,"D+",IF(IS3&gt;=4,"D","F")))))))</f>
        <v>B</v>
      </c>
      <c r="IV3" s="117">
        <f t="shared" ref="IV3:IV39" si="154">IF(IU3="A",4,IF(IU3="B+",3.5,IF(IU3="B",3,IF(IU3="C+",2.5,IF(IU3="C",2,IF(IU3="D+",1.5,IF(IU3="D",1,0)))))))</f>
        <v>3</v>
      </c>
      <c r="IW3" s="117" t="str">
        <f t="shared" ref="IW3:IW39" si="155">TEXT(IV3,"0.0")</f>
        <v>3.0</v>
      </c>
      <c r="IX3" s="10">
        <v>3</v>
      </c>
      <c r="IY3" s="27">
        <v>3</v>
      </c>
      <c r="IZ3" s="788">
        <v>7.3</v>
      </c>
      <c r="JA3" s="97">
        <v>8</v>
      </c>
      <c r="JB3" s="97"/>
      <c r="JC3" s="5">
        <f t="shared" ref="JC3:JC38" si="156">ROUND((IZ3*0.4+JA3*0.6),1)</f>
        <v>7.7</v>
      </c>
      <c r="JD3" s="25">
        <f t="shared" ref="JD3:JD38" si="157">ROUND(MAX((IZ3*0.4+JA3*0.6),(IZ3*0.4+JB3*0.6)),1)</f>
        <v>7.7</v>
      </c>
      <c r="JE3" s="176" t="str">
        <f t="shared" ref="JE3:JE38" si="158">TEXT(JD3,"0.0")</f>
        <v>7.7</v>
      </c>
      <c r="JF3" s="118" t="str">
        <f t="shared" ref="JF3:JF38" si="159">IF(JD3&gt;=8.5,"A",IF(JD3&gt;=8,"B+",IF(JD3&gt;=7,"B",IF(JD3&gt;=6.5,"C+",IF(JD3&gt;=5.5,"C",IF(JD3&gt;=5,"D+",IF(JD3&gt;=4,"D","F")))))))</f>
        <v>B</v>
      </c>
      <c r="JG3" s="117">
        <f t="shared" ref="JG3:JG38" si="160">IF(JF3="A",4,IF(JF3="B+",3.5,IF(JF3="B",3,IF(JF3="C+",2.5,IF(JF3="C",2,IF(JF3="D+",1.5,IF(JF3="D",1,0)))))))</f>
        <v>3</v>
      </c>
      <c r="JH3" s="117" t="str">
        <f t="shared" ref="JH3:JH38" si="161">TEXT(JG3,"0.0")</f>
        <v>3.0</v>
      </c>
      <c r="JI3" s="10">
        <v>2</v>
      </c>
      <c r="JJ3" s="27">
        <v>2</v>
      </c>
      <c r="JK3" s="31">
        <v>7.1</v>
      </c>
      <c r="JL3" s="800">
        <v>9</v>
      </c>
      <c r="JM3" s="800"/>
      <c r="JN3" s="5">
        <f t="shared" ref="JN3:JN39" si="162">ROUND((JK3*0.4+JL3*0.6),1)</f>
        <v>8.1999999999999993</v>
      </c>
      <c r="JO3" s="25">
        <f t="shared" ref="JO3:JO39" si="163">ROUND(MAX((JK3*0.4+JL3*0.6),(JK3*0.4+JM3*0.6)),1)</f>
        <v>8.1999999999999993</v>
      </c>
      <c r="JP3" s="176" t="str">
        <f t="shared" si="106"/>
        <v>8.2</v>
      </c>
      <c r="JQ3" s="118" t="str">
        <f t="shared" si="107"/>
        <v>B+</v>
      </c>
      <c r="JR3" s="117">
        <f t="shared" ref="JR3:JR39" si="164">IF(JQ3="A",4,IF(JQ3="B+",3.5,IF(JQ3="B",3,IF(JQ3="C+",2.5,IF(JQ3="C",2,IF(JQ3="D+",1.5,IF(JQ3="D",1,0)))))))</f>
        <v>3.5</v>
      </c>
      <c r="JS3" s="117" t="str">
        <f t="shared" ref="JS3:JS39" si="165">TEXT(JR3,"0.0")</f>
        <v>3.5</v>
      </c>
      <c r="JT3" s="10">
        <v>3</v>
      </c>
      <c r="JU3" s="27">
        <v>3</v>
      </c>
      <c r="JV3" s="122">
        <v>5</v>
      </c>
      <c r="JW3" s="454">
        <v>5</v>
      </c>
      <c r="JX3" s="454"/>
      <c r="JY3" s="5">
        <f t="shared" ref="JY3:JY30" si="166">ROUND((JV3*0.4+JW3*0.6),1)</f>
        <v>5</v>
      </c>
      <c r="JZ3" s="25">
        <f t="shared" ref="JZ3:JZ30" si="167">ROUND(MAX((JV3*0.4+JW3*0.6),(JV3*0.4+JX3*0.6)),1)</f>
        <v>5</v>
      </c>
      <c r="KA3" s="176" t="str">
        <f t="shared" si="108"/>
        <v>5.0</v>
      </c>
      <c r="KB3" s="118" t="str">
        <f t="shared" si="109"/>
        <v>D+</v>
      </c>
      <c r="KC3" s="117">
        <f t="shared" ref="KC3:KC30" si="168">IF(KB3="A",4,IF(KB3="B+",3.5,IF(KB3="B",3,IF(KB3="C+",2.5,IF(KB3="C",2,IF(KB3="D+",1.5,IF(KB3="D",1,0)))))))</f>
        <v>1.5</v>
      </c>
      <c r="KD3" s="117" t="str">
        <f t="shared" ref="KD3:KD30" si="169">TEXT(KC3,"0.0")</f>
        <v>1.5</v>
      </c>
      <c r="KE3" s="10">
        <v>2</v>
      </c>
      <c r="KF3" s="27">
        <v>2</v>
      </c>
      <c r="KG3" s="884">
        <f t="shared" ref="KG3:KG30" si="170">GJ3+GU3+HF3+HQ3+IB3+IM3+IX3+JI3+JT3+KE3</f>
        <v>23</v>
      </c>
      <c r="KH3" s="885">
        <f t="shared" ref="KH3:KH30" si="171">(GH3*GJ3+GS3*GU3+HD3*HF3+HO3*HQ3+HZ3*IB3+IK3*IM3+IV3*IX3+JG3*JI3+JR3*JT3+KC3*KE3)/KG3</f>
        <v>2.7826086956521738</v>
      </c>
      <c r="KI3" s="886" t="str">
        <f t="shared" ref="KI3:KI30" si="172">TEXT(KH3,"0.00")</f>
        <v>2.78</v>
      </c>
      <c r="KJ3" s="521" t="str">
        <f t="shared" ref="KJ3:KJ30" si="173">IF(AND(KH3&lt;1),"Cảnh báo KQHT","Lên lớp")</f>
        <v>Lên lớp</v>
      </c>
      <c r="KK3" s="887">
        <f t="shared" ref="KK3:KK30" si="174">FS3+KG3</f>
        <v>59</v>
      </c>
      <c r="KL3" s="885">
        <f t="shared" ref="KL3:KL30" si="175">(CI3*CH3+FP3*FO3+KH3*KG3)/KK3</f>
        <v>2.5423728813559321</v>
      </c>
      <c r="KM3" s="886" t="str">
        <f t="shared" ref="KM3:KM30" si="176">TEXT(KL3,"0.00")</f>
        <v>2.54</v>
      </c>
      <c r="KN3" s="888">
        <f t="shared" ref="KN3:KN30" si="177">GK3+GV3+HG3+HR3+IC3+IN3+IY3+JJ3+JU3+KF3</f>
        <v>23</v>
      </c>
      <c r="KO3" s="889">
        <f t="shared" ref="KO3:KO30" si="178" xml:space="preserve"> (KF3*JZ3+JU3*JO3+JJ3*JD3+IY3*IS3+IN3*IH3+IC3*HW3+HR3*HL3+HG3*HA3+GV3*GP3+GK3*GE3)/KN3</f>
        <v>7.1434782608695642</v>
      </c>
      <c r="KP3" s="890">
        <f t="shared" ref="KP3:KP30" si="179" xml:space="preserve"> (GH3*GK3+GS3*GV3+HD3*HG3+HO3*HR3+HZ3*IC3+IK3*IN3+IV3*IY3+JG3*JJ3+JR3*JU3+KC3*KF3)/KN3</f>
        <v>2.7826086956521738</v>
      </c>
      <c r="KQ3" s="891">
        <f t="shared" ref="KQ3:KQ30" si="180">FV3+KN3</f>
        <v>59</v>
      </c>
      <c r="KR3" s="892">
        <f t="shared" ref="KR3:KR30" si="181" xml:space="preserve"> (KO3*KN3+FV3*FW3)/KQ3</f>
        <v>6.7728813559322028</v>
      </c>
      <c r="KS3" s="893">
        <f t="shared" ref="KS3:KS30" si="182" xml:space="preserve"> (FV3*FX3+KP3*KN3)/KQ3</f>
        <v>2.5423728813559321</v>
      </c>
      <c r="KT3" s="521" t="str">
        <f t="shared" ref="KT3:KT30" si="183">IF(AND(KS3&lt;1.4),"Cảnh báo KQHT","Lên lớp")</f>
        <v>Lên lớp</v>
      </c>
      <c r="KU3" s="84"/>
      <c r="KV3" s="1668">
        <v>6</v>
      </c>
      <c r="KW3" s="1677">
        <v>6</v>
      </c>
      <c r="KY3" s="5">
        <f t="shared" ref="KY3:KY30" si="184">ROUND((KV3*0.4+KW3*0.6),1)</f>
        <v>6</v>
      </c>
      <c r="KZ3" s="25">
        <f t="shared" ref="KZ3:KZ30" si="185">ROUND(MAX((KV3*0.4+KW3*0.6),(KV3*0.4+KX3*0.6)),1)</f>
        <v>6</v>
      </c>
      <c r="LA3" s="176" t="str">
        <f t="shared" ref="LA3:LA30" si="186">TEXT(KZ3,"0.0")</f>
        <v>6.0</v>
      </c>
      <c r="LB3" s="118" t="str">
        <f t="shared" ref="LB3:LB30" si="187">IF(KZ3&gt;=8.5,"A",IF(KZ3&gt;=8,"B+",IF(KZ3&gt;=7,"B",IF(KZ3&gt;=6.5,"C+",IF(KZ3&gt;=5.5,"C",IF(KZ3&gt;=5,"D+",IF(KZ3&gt;=4,"D","F")))))))</f>
        <v>C</v>
      </c>
      <c r="LC3" s="117">
        <f t="shared" ref="LC3:LC30" si="188">IF(LB3="A",4,IF(LB3="B+",3.5,IF(LB3="B",3,IF(LB3="C+",2.5,IF(LB3="C",2,IF(LB3="D+",1.5,IF(LB3="D",1,0)))))))</f>
        <v>2</v>
      </c>
      <c r="LD3" s="117" t="str">
        <f t="shared" ref="LD3:LD30" si="189">TEXT(LC3,"0.0")</f>
        <v>2.0</v>
      </c>
      <c r="LE3" s="10">
        <v>4</v>
      </c>
      <c r="LF3" s="27">
        <v>4</v>
      </c>
      <c r="LG3" s="122">
        <v>7.2</v>
      </c>
      <c r="LH3" s="97">
        <v>7</v>
      </c>
      <c r="LI3" s="97"/>
      <c r="LJ3" s="5">
        <f t="shared" ref="LJ3:LJ30" si="190">ROUND((LG3*0.4+LH3*0.6),1)</f>
        <v>7.1</v>
      </c>
      <c r="LK3" s="25">
        <f t="shared" ref="LK3:LK30" si="191">ROUND(MAX((LG3*0.4+LH3*0.6),(LG3*0.4+LI3*0.6)),1)</f>
        <v>7.1</v>
      </c>
      <c r="LL3" s="176" t="str">
        <f t="shared" ref="LL3:LL30" si="192">TEXT(LK3,"0.0")</f>
        <v>7.1</v>
      </c>
      <c r="LM3" s="118" t="str">
        <f t="shared" ref="LM3:LM30" si="193">IF(LK3&gt;=8.5,"A",IF(LK3&gt;=8,"B+",IF(LK3&gt;=7,"B",IF(LK3&gt;=6.5,"C+",IF(LK3&gt;=5.5,"C",IF(LK3&gt;=5,"D+",IF(LK3&gt;=4,"D","F")))))))</f>
        <v>B</v>
      </c>
      <c r="LN3" s="117">
        <f t="shared" ref="LN3:LN30" si="194">IF(LM3="A",4,IF(LM3="B+",3.5,IF(LM3="B",3,IF(LM3="C+",2.5,IF(LM3="C",2,IF(LM3="D+",1.5,IF(LM3="D",1,0)))))))</f>
        <v>3</v>
      </c>
      <c r="LO3" s="117" t="str">
        <f t="shared" ref="LO3:LO30" si="195">TEXT(LN3,"0.0")</f>
        <v>3.0</v>
      </c>
      <c r="LP3" s="10">
        <v>1</v>
      </c>
      <c r="LQ3" s="27">
        <v>1</v>
      </c>
      <c r="LR3" s="508">
        <v>7.4</v>
      </c>
      <c r="LS3" s="547">
        <v>7.5</v>
      </c>
      <c r="LT3" s="547"/>
      <c r="LU3" s="5">
        <f t="shared" ref="LU3:LU30" si="196">ROUND((LR3*0.4+LS3*0.6),1)</f>
        <v>7.5</v>
      </c>
      <c r="LV3" s="25">
        <f t="shared" ref="LV3:LV30" si="197">ROUND(MAX((LR3*0.4+LS3*0.6),(LR3*0.4+LT3*0.6)),1)</f>
        <v>7.5</v>
      </c>
      <c r="LW3" s="176" t="str">
        <f t="shared" ref="LW3:LW30" si="198">TEXT(LV3,"0.0")</f>
        <v>7.5</v>
      </c>
      <c r="LX3" s="118" t="str">
        <f t="shared" ref="LX3:LX30" si="199">IF(LV3&gt;=8.5,"A",IF(LV3&gt;=8,"B+",IF(LV3&gt;=7,"B",IF(LV3&gt;=6.5,"C+",IF(LV3&gt;=5.5,"C",IF(LV3&gt;=5,"D+",IF(LV3&gt;=4,"D","F")))))))</f>
        <v>B</v>
      </c>
      <c r="LY3" s="117">
        <f t="shared" ref="LY3:LY30" si="200">IF(LX3="A",4,IF(LX3="B+",3.5,IF(LX3="B",3,IF(LX3="C+",2.5,IF(LX3="C",2,IF(LX3="D+",1.5,IF(LX3="D",1,0)))))))</f>
        <v>3</v>
      </c>
      <c r="LZ3" s="117" t="str">
        <f t="shared" ref="LZ3:LZ30" si="201">TEXT(LY3,"0.0")</f>
        <v>3.0</v>
      </c>
      <c r="MA3" s="10">
        <v>1</v>
      </c>
      <c r="MB3" s="27">
        <v>1</v>
      </c>
      <c r="MC3" s="122">
        <v>7.2</v>
      </c>
      <c r="MD3" s="97">
        <v>10</v>
      </c>
      <c r="ME3" s="454"/>
      <c r="MF3" s="816">
        <f t="shared" ref="MF3:MF30" si="202">ROUND((MC3*0.4+MD3*0.6),1)</f>
        <v>8.9</v>
      </c>
      <c r="MG3" s="817">
        <f t="shared" ref="MG3:MG30" si="203">ROUND(MAX((MC3*0.4+MD3*0.6),(MC3*0.4+ME3*0.6)),1)</f>
        <v>8.9</v>
      </c>
      <c r="MH3" s="818" t="str">
        <f t="shared" ref="MH3:MH30" si="204">TEXT(MG3,"0.0")</f>
        <v>8.9</v>
      </c>
      <c r="MI3" s="819" t="str">
        <f t="shared" ref="MI3:MI30" si="205">IF(MG3&gt;=8.5,"A",IF(MG3&gt;=8,"B+",IF(MG3&gt;=7,"B",IF(MG3&gt;=6.5,"C+",IF(MG3&gt;=5.5,"C",IF(MG3&gt;=5,"D+",IF(MG3&gt;=4,"D","F")))))))</f>
        <v>A</v>
      </c>
      <c r="MJ3" s="820">
        <f t="shared" si="110"/>
        <v>4</v>
      </c>
      <c r="MK3" s="820" t="str">
        <f t="shared" si="111"/>
        <v>4.0</v>
      </c>
      <c r="ML3" s="821">
        <v>2</v>
      </c>
      <c r="MM3" s="822">
        <v>2</v>
      </c>
      <c r="MN3" s="1668">
        <v>6</v>
      </c>
      <c r="MO3" s="1682">
        <v>6</v>
      </c>
      <c r="MQ3" s="855">
        <f t="shared" ref="MQ3:MQ30" si="206">ROUND((MN3*0.4+MO3*0.6),1)</f>
        <v>6</v>
      </c>
      <c r="MR3" s="856">
        <f t="shared" ref="MR3:MR30" si="207">ROUND(MAX((MN3*0.4+MO3*0.6),(MN3*0.4+MP3*0.6)),1)</f>
        <v>6</v>
      </c>
      <c r="MS3" s="857" t="str">
        <f t="shared" ref="MS3:MS30" si="208">TEXT(MR3,"0.0")</f>
        <v>6.0</v>
      </c>
      <c r="MT3" s="858" t="str">
        <f t="shared" ref="MT3:MT30" si="209">IF(MR3&gt;=8.5,"A",IF(MR3&gt;=8,"B+",IF(MR3&gt;=7,"B",IF(MR3&gt;=6.5,"C+",IF(MR3&gt;=5.5,"C",IF(MR3&gt;=5,"D+",IF(MR3&gt;=4,"D","F")))))))</f>
        <v>C</v>
      </c>
      <c r="MU3" s="859">
        <f t="shared" si="112"/>
        <v>2</v>
      </c>
      <c r="MV3" s="859" t="str">
        <f t="shared" si="113"/>
        <v>2.0</v>
      </c>
      <c r="MW3" s="781">
        <v>2</v>
      </c>
      <c r="MX3" s="860">
        <v>2</v>
      </c>
      <c r="MY3" s="1668">
        <v>5</v>
      </c>
      <c r="MZ3" s="1696">
        <v>5</v>
      </c>
      <c r="NB3" s="1704">
        <f t="shared" ref="NB3:NB30" si="210">ROUND((MY3*0.4+MZ3*0.6),1)</f>
        <v>5</v>
      </c>
      <c r="NC3" s="1705">
        <f t="shared" ref="NC3:NC30" si="211">ROUND(MAX((MY3*0.4+MZ3*0.6),(MY3*0.4+NA3*0.6)),1)</f>
        <v>5</v>
      </c>
      <c r="ND3" s="857" t="str">
        <f t="shared" ref="ND3:ND30" si="212">TEXT(NC3,"0.0")</f>
        <v>5.0</v>
      </c>
      <c r="NE3" s="1706" t="str">
        <f t="shared" ref="NE3:NE30" si="213">IF(NC3&gt;=8.5,"A",IF(NC3&gt;=8,"B+",IF(NC3&gt;=7,"B",IF(NC3&gt;=6.5,"C+",IF(NC3&gt;=5.5,"C",IF(NC3&gt;=5,"D+",IF(NC3&gt;=4,"D","F")))))))</f>
        <v>D+</v>
      </c>
      <c r="NF3" s="1705">
        <f t="shared" ref="NF3:NF30" si="214">IF(NE3="A",4,IF(NE3="B+",3.5,IF(NE3="B",3,IF(NE3="C+",2.5,IF(NE3="C",2,IF(NE3="D+",1.5,IF(NE3="D",1,0)))))))</f>
        <v>1.5</v>
      </c>
      <c r="NG3" s="1705" t="str">
        <f t="shared" ref="NG3:NG30" si="215">TEXT(NF3,"0.0")</f>
        <v>1.5</v>
      </c>
      <c r="NH3" s="1707">
        <v>2</v>
      </c>
      <c r="NI3" s="860">
        <v>2</v>
      </c>
      <c r="NJ3" s="1719">
        <f t="shared" ref="NJ3:NJ30" si="216">LE3+LP3+MA3+ML3+MW3+NH3</f>
        <v>12</v>
      </c>
      <c r="NK3" s="1720">
        <f t="shared" ref="NK3:NK30" si="217">(LC3*LE3+LN3*LP3+LY3*MA3+MJ3*ML3+MU3*MW3+NH3*NF3)/NJ3</f>
        <v>2.4166666666666665</v>
      </c>
      <c r="NL3" s="1721" t="str">
        <f t="shared" ref="NL3:NL30" si="218">TEXT(NK3,"0.00")</f>
        <v>2.42</v>
      </c>
    </row>
    <row r="4" spans="1:376" s="14" customFormat="1" ht="18.75" customHeight="1" x14ac:dyDescent="0.3">
      <c r="A4" s="126">
        <v>5</v>
      </c>
      <c r="B4" s="126" t="s">
        <v>99</v>
      </c>
      <c r="C4" s="127" t="s">
        <v>202</v>
      </c>
      <c r="D4" s="129" t="s">
        <v>203</v>
      </c>
      <c r="E4" s="130" t="s">
        <v>204</v>
      </c>
      <c r="F4" s="1253"/>
      <c r="G4" s="211" t="s">
        <v>324</v>
      </c>
      <c r="H4" s="212" t="s">
        <v>16</v>
      </c>
      <c r="I4" s="355" t="s">
        <v>642</v>
      </c>
      <c r="J4" s="375">
        <v>6.3</v>
      </c>
      <c r="K4" s="381" t="str">
        <f t="shared" si="0"/>
        <v>6.3</v>
      </c>
      <c r="L4" s="302" t="str">
        <f t="shared" si="1"/>
        <v>C</v>
      </c>
      <c r="M4" s="117">
        <f t="shared" si="2"/>
        <v>2</v>
      </c>
      <c r="N4" s="67" t="str">
        <f t="shared" si="3"/>
        <v>2.0</v>
      </c>
      <c r="O4" s="1096">
        <v>7</v>
      </c>
      <c r="P4" s="176" t="str">
        <f t="shared" si="4"/>
        <v>7.0</v>
      </c>
      <c r="Q4" s="118" t="str">
        <f t="shared" si="5"/>
        <v>B</v>
      </c>
      <c r="R4" s="117">
        <f t="shared" si="6"/>
        <v>3</v>
      </c>
      <c r="S4" s="67" t="str">
        <f t="shared" si="7"/>
        <v>3.0</v>
      </c>
      <c r="T4" s="134">
        <v>8</v>
      </c>
      <c r="U4" s="135">
        <v>7</v>
      </c>
      <c r="V4" s="136"/>
      <c r="W4" s="5">
        <f t="shared" si="8"/>
        <v>7.4</v>
      </c>
      <c r="X4" s="6">
        <f t="shared" si="9"/>
        <v>7.4</v>
      </c>
      <c r="Y4" s="176" t="str">
        <f t="shared" si="10"/>
        <v>7.4</v>
      </c>
      <c r="Z4" s="8" t="str">
        <f t="shared" si="11"/>
        <v>B</v>
      </c>
      <c r="AA4" s="7">
        <f t="shared" si="12"/>
        <v>3</v>
      </c>
      <c r="AB4" s="7" t="str">
        <f t="shared" si="13"/>
        <v>3.0</v>
      </c>
      <c r="AC4" s="10">
        <v>3</v>
      </c>
      <c r="AD4" s="28">
        <v>3</v>
      </c>
      <c r="AE4" s="134">
        <v>7</v>
      </c>
      <c r="AF4" s="135">
        <v>8</v>
      </c>
      <c r="AG4" s="136"/>
      <c r="AH4" s="53">
        <f t="shared" si="14"/>
        <v>7.6</v>
      </c>
      <c r="AI4" s="54">
        <f t="shared" si="15"/>
        <v>7.6</v>
      </c>
      <c r="AJ4" s="183" t="str">
        <f t="shared" si="16"/>
        <v>7.6</v>
      </c>
      <c r="AK4" s="51" t="str">
        <f t="shared" si="17"/>
        <v>B</v>
      </c>
      <c r="AL4" s="55">
        <f t="shared" si="18"/>
        <v>3</v>
      </c>
      <c r="AM4" s="55" t="str">
        <f t="shared" si="19"/>
        <v>3.0</v>
      </c>
      <c r="AN4" s="112">
        <v>3</v>
      </c>
      <c r="AO4" s="88">
        <v>3</v>
      </c>
      <c r="AP4" s="342">
        <v>1.3</v>
      </c>
      <c r="AQ4" s="135"/>
      <c r="AR4" s="136"/>
      <c r="AS4" s="5">
        <f t="shared" si="20"/>
        <v>0.5</v>
      </c>
      <c r="AT4" s="25">
        <f t="shared" si="21"/>
        <v>0.5</v>
      </c>
      <c r="AU4" s="176" t="str">
        <f t="shared" si="22"/>
        <v>0.5</v>
      </c>
      <c r="AV4" s="118" t="str">
        <f t="shared" si="23"/>
        <v>F</v>
      </c>
      <c r="AW4" s="117">
        <f t="shared" si="24"/>
        <v>0</v>
      </c>
      <c r="AX4" s="117" t="str">
        <f t="shared" si="25"/>
        <v>0.0</v>
      </c>
      <c r="AY4" s="10">
        <v>3</v>
      </c>
      <c r="AZ4" s="28"/>
      <c r="BA4" s="134">
        <v>5.3</v>
      </c>
      <c r="BB4" s="135">
        <v>5</v>
      </c>
      <c r="BC4" s="136"/>
      <c r="BD4" s="5">
        <f t="shared" si="26"/>
        <v>5.0999999999999996</v>
      </c>
      <c r="BE4" s="6">
        <f t="shared" si="27"/>
        <v>5.0999999999999996</v>
      </c>
      <c r="BF4" s="176" t="str">
        <f t="shared" si="28"/>
        <v>5.1</v>
      </c>
      <c r="BG4" s="8" t="str">
        <f t="shared" si="29"/>
        <v>D+</v>
      </c>
      <c r="BH4" s="7">
        <f t="shared" si="30"/>
        <v>1.5</v>
      </c>
      <c r="BI4" s="7" t="str">
        <f t="shared" si="31"/>
        <v>1.5</v>
      </c>
      <c r="BJ4" s="10">
        <v>4</v>
      </c>
      <c r="BK4" s="28">
        <v>4</v>
      </c>
      <c r="BL4" s="77">
        <v>6.6</v>
      </c>
      <c r="BM4" s="121">
        <v>2</v>
      </c>
      <c r="BN4" s="121">
        <v>4</v>
      </c>
      <c r="BO4" s="5">
        <f t="shared" si="32"/>
        <v>3.8</v>
      </c>
      <c r="BP4" s="25">
        <f t="shared" si="33"/>
        <v>5</v>
      </c>
      <c r="BQ4" s="176" t="str">
        <f t="shared" si="34"/>
        <v>5.0</v>
      </c>
      <c r="BR4" s="118" t="str">
        <f t="shared" si="35"/>
        <v>D+</v>
      </c>
      <c r="BS4" s="7">
        <f t="shared" si="36"/>
        <v>1.5</v>
      </c>
      <c r="BT4" s="7" t="str">
        <f t="shared" si="37"/>
        <v>1.5</v>
      </c>
      <c r="BU4" s="10">
        <v>3</v>
      </c>
      <c r="BV4" s="27">
        <v>3</v>
      </c>
      <c r="BW4" s="159">
        <v>7.3</v>
      </c>
      <c r="BX4" s="163">
        <v>6</v>
      </c>
      <c r="BY4" s="163"/>
      <c r="BZ4" s="5">
        <f t="shared" si="38"/>
        <v>6.5</v>
      </c>
      <c r="CA4" s="25">
        <f t="shared" si="39"/>
        <v>6.5</v>
      </c>
      <c r="CB4" s="176" t="str">
        <f t="shared" si="40"/>
        <v>6.5</v>
      </c>
      <c r="CC4" s="118" t="str">
        <f t="shared" si="41"/>
        <v>C+</v>
      </c>
      <c r="CD4" s="24">
        <f t="shared" si="42"/>
        <v>2.5</v>
      </c>
      <c r="CE4" s="24" t="str">
        <f t="shared" si="43"/>
        <v>2.5</v>
      </c>
      <c r="CF4" s="10">
        <v>2</v>
      </c>
      <c r="CG4" s="27">
        <v>2</v>
      </c>
      <c r="CH4" s="111">
        <f t="shared" si="44"/>
        <v>18</v>
      </c>
      <c r="CI4" s="109">
        <f t="shared" si="45"/>
        <v>1.8611111111111112</v>
      </c>
      <c r="CJ4" s="105" t="str">
        <f t="shared" si="46"/>
        <v>1.86</v>
      </c>
      <c r="CK4" s="106" t="str">
        <f t="shared" si="47"/>
        <v>Lên lớp</v>
      </c>
      <c r="CL4" s="107">
        <f t="shared" si="48"/>
        <v>15</v>
      </c>
      <c r="CM4" s="108">
        <f t="shared" si="49"/>
        <v>2.2333333333333334</v>
      </c>
      <c r="CN4" s="412" t="str">
        <f t="shared" si="50"/>
        <v>Lên lớp</v>
      </c>
      <c r="CO4" s="421"/>
      <c r="CP4" s="122">
        <v>6.2</v>
      </c>
      <c r="CQ4" s="97">
        <v>8</v>
      </c>
      <c r="CR4" s="97"/>
      <c r="CS4" s="5">
        <f t="shared" si="51"/>
        <v>7.3</v>
      </c>
      <c r="CT4" s="25">
        <f t="shared" si="52"/>
        <v>7.3</v>
      </c>
      <c r="CU4" s="176" t="str">
        <f t="shared" si="53"/>
        <v>7.3</v>
      </c>
      <c r="CV4" s="118" t="str">
        <f t="shared" si="54"/>
        <v>B</v>
      </c>
      <c r="CW4" s="117">
        <f t="shared" si="55"/>
        <v>3</v>
      </c>
      <c r="CX4" s="117" t="str">
        <f t="shared" si="56"/>
        <v>3.0</v>
      </c>
      <c r="CY4" s="10">
        <v>2</v>
      </c>
      <c r="CZ4" s="27">
        <v>2</v>
      </c>
      <c r="DA4" s="122">
        <v>5.6</v>
      </c>
      <c r="DB4" s="97">
        <v>6</v>
      </c>
      <c r="DC4" s="97"/>
      <c r="DD4" s="5">
        <f t="shared" si="57"/>
        <v>5.8</v>
      </c>
      <c r="DE4" s="25">
        <f t="shared" si="58"/>
        <v>5.8</v>
      </c>
      <c r="DF4" s="176" t="str">
        <f t="shared" si="59"/>
        <v>5.8</v>
      </c>
      <c r="DG4" s="118" t="str">
        <f t="shared" si="60"/>
        <v>C</v>
      </c>
      <c r="DH4" s="117">
        <f t="shared" si="61"/>
        <v>2</v>
      </c>
      <c r="DI4" s="117" t="str">
        <f t="shared" si="62"/>
        <v>2.0</v>
      </c>
      <c r="DJ4" s="10">
        <v>2</v>
      </c>
      <c r="DK4" s="27">
        <v>2</v>
      </c>
      <c r="DL4" s="122">
        <v>5.8</v>
      </c>
      <c r="DM4" s="97">
        <v>8</v>
      </c>
      <c r="DN4" s="97"/>
      <c r="DO4" s="5">
        <f t="shared" si="63"/>
        <v>7.1</v>
      </c>
      <c r="DP4" s="25">
        <f t="shared" si="64"/>
        <v>7.1</v>
      </c>
      <c r="DQ4" s="176" t="str">
        <f t="shared" si="65"/>
        <v>7.1</v>
      </c>
      <c r="DR4" s="118" t="str">
        <f t="shared" si="66"/>
        <v>B</v>
      </c>
      <c r="DS4" s="117">
        <f t="shared" si="67"/>
        <v>3</v>
      </c>
      <c r="DT4" s="117" t="str">
        <f t="shared" si="68"/>
        <v>3.0</v>
      </c>
      <c r="DU4" s="10">
        <v>2</v>
      </c>
      <c r="DV4" s="27">
        <v>2</v>
      </c>
      <c r="DW4" s="122">
        <v>8.6999999999999993</v>
      </c>
      <c r="DX4" s="97">
        <v>9</v>
      </c>
      <c r="DY4" s="97"/>
      <c r="DZ4" s="5">
        <f t="shared" si="69"/>
        <v>8.9</v>
      </c>
      <c r="EA4" s="25">
        <f t="shared" si="70"/>
        <v>8.9</v>
      </c>
      <c r="EB4" s="176" t="str">
        <f t="shared" si="71"/>
        <v>8.9</v>
      </c>
      <c r="EC4" s="118" t="str">
        <f t="shared" si="72"/>
        <v>A</v>
      </c>
      <c r="ED4" s="117">
        <f t="shared" si="73"/>
        <v>4</v>
      </c>
      <c r="EE4" s="117" t="str">
        <f t="shared" si="74"/>
        <v>4.0</v>
      </c>
      <c r="EF4" s="10">
        <v>3</v>
      </c>
      <c r="EG4" s="27">
        <v>3</v>
      </c>
      <c r="EH4" s="185">
        <v>0</v>
      </c>
      <c r="EI4" s="97"/>
      <c r="EJ4" s="97"/>
      <c r="EK4" s="5">
        <f t="shared" si="75"/>
        <v>0</v>
      </c>
      <c r="EL4" s="25">
        <f t="shared" si="76"/>
        <v>0</v>
      </c>
      <c r="EM4" s="176" t="str">
        <f t="shared" si="77"/>
        <v>0.0</v>
      </c>
      <c r="EN4" s="118" t="str">
        <f t="shared" si="78"/>
        <v>F</v>
      </c>
      <c r="EO4" s="117">
        <f t="shared" si="79"/>
        <v>0</v>
      </c>
      <c r="EP4" s="117" t="str">
        <f t="shared" si="80"/>
        <v>0.0</v>
      </c>
      <c r="EQ4" s="10">
        <v>4</v>
      </c>
      <c r="ER4" s="27"/>
      <c r="ES4" s="122">
        <v>5</v>
      </c>
      <c r="ET4" s="97">
        <v>7</v>
      </c>
      <c r="EU4" s="97"/>
      <c r="EV4" s="5">
        <f t="shared" si="81"/>
        <v>6.2</v>
      </c>
      <c r="EW4" s="25">
        <f t="shared" si="82"/>
        <v>6.2</v>
      </c>
      <c r="EX4" s="176" t="str">
        <f t="shared" si="83"/>
        <v>6.2</v>
      </c>
      <c r="EY4" s="118" t="str">
        <f t="shared" si="84"/>
        <v>C</v>
      </c>
      <c r="EZ4" s="117">
        <f t="shared" si="85"/>
        <v>2</v>
      </c>
      <c r="FA4" s="117" t="str">
        <f t="shared" si="86"/>
        <v>2.0</v>
      </c>
      <c r="FB4" s="10">
        <v>3</v>
      </c>
      <c r="FC4" s="27">
        <v>3</v>
      </c>
      <c r="FD4" s="508">
        <v>5.7</v>
      </c>
      <c r="FE4" s="97">
        <v>6</v>
      </c>
      <c r="FF4" s="547"/>
      <c r="FG4" s="5">
        <f t="shared" si="87"/>
        <v>5.9</v>
      </c>
      <c r="FH4" s="25">
        <f t="shared" si="88"/>
        <v>5.9</v>
      </c>
      <c r="FI4" s="176" t="str">
        <f t="shared" si="89"/>
        <v>5.9</v>
      </c>
      <c r="FJ4" s="118" t="str">
        <f t="shared" si="90"/>
        <v>C</v>
      </c>
      <c r="FK4" s="117">
        <f t="shared" si="91"/>
        <v>2</v>
      </c>
      <c r="FL4" s="117" t="str">
        <f t="shared" si="92"/>
        <v>2.0</v>
      </c>
      <c r="FM4" s="10">
        <v>2</v>
      </c>
      <c r="FN4" s="27">
        <v>2</v>
      </c>
      <c r="FO4" s="497">
        <f t="shared" si="93"/>
        <v>18</v>
      </c>
      <c r="FP4" s="498">
        <f t="shared" si="94"/>
        <v>2.1111111111111112</v>
      </c>
      <c r="FQ4" s="499" t="str">
        <f t="shared" si="95"/>
        <v>2.11</v>
      </c>
      <c r="FR4" s="16" t="str">
        <f t="shared" si="96"/>
        <v>Lên lớp</v>
      </c>
      <c r="FS4" s="497">
        <f t="shared" si="97"/>
        <v>36</v>
      </c>
      <c r="FT4" s="498">
        <f t="shared" si="98"/>
        <v>1.9861111111111112</v>
      </c>
      <c r="FU4" s="499" t="str">
        <f t="shared" si="99"/>
        <v>1.99</v>
      </c>
      <c r="FV4" s="504">
        <f t="shared" si="100"/>
        <v>29</v>
      </c>
      <c r="FW4" s="500">
        <f t="shared" si="101"/>
        <v>6.5827586206896544</v>
      </c>
      <c r="FX4" s="501">
        <f t="shared" si="102"/>
        <v>2.4655172413793105</v>
      </c>
      <c r="FY4" s="502" t="str">
        <f t="shared" si="103"/>
        <v>Lên lớp</v>
      </c>
      <c r="FZ4" s="487"/>
      <c r="GA4" s="833">
        <v>7.7</v>
      </c>
      <c r="GB4" s="800">
        <v>6</v>
      </c>
      <c r="GC4" s="800"/>
      <c r="GD4" s="5">
        <f t="shared" si="116"/>
        <v>6.7</v>
      </c>
      <c r="GE4" s="25">
        <f t="shared" si="117"/>
        <v>6.7</v>
      </c>
      <c r="GF4" s="176" t="str">
        <f t="shared" si="118"/>
        <v>6.7</v>
      </c>
      <c r="GG4" s="118" t="str">
        <f t="shared" si="119"/>
        <v>C+</v>
      </c>
      <c r="GH4" s="117">
        <f t="shared" si="120"/>
        <v>2.5</v>
      </c>
      <c r="GI4" s="117" t="str">
        <f t="shared" si="121"/>
        <v>2.5</v>
      </c>
      <c r="GJ4" s="10">
        <v>2</v>
      </c>
      <c r="GK4" s="27">
        <v>2</v>
      </c>
      <c r="GL4" s="159">
        <v>7.2</v>
      </c>
      <c r="GM4" s="163">
        <v>10</v>
      </c>
      <c r="GN4" s="640"/>
      <c r="GO4" s="5">
        <f t="shared" si="122"/>
        <v>8.9</v>
      </c>
      <c r="GP4" s="25">
        <f t="shared" si="123"/>
        <v>8.9</v>
      </c>
      <c r="GQ4" s="176" t="str">
        <f t="shared" si="124"/>
        <v>8.9</v>
      </c>
      <c r="GR4" s="118" t="str">
        <f t="shared" si="125"/>
        <v>A</v>
      </c>
      <c r="GS4" s="117">
        <f t="shared" si="126"/>
        <v>4</v>
      </c>
      <c r="GT4" s="117" t="str">
        <f t="shared" si="127"/>
        <v>4.0</v>
      </c>
      <c r="GU4" s="622">
        <v>2</v>
      </c>
      <c r="GV4" s="27">
        <v>2</v>
      </c>
      <c r="GW4" s="159">
        <v>6</v>
      </c>
      <c r="GX4" s="163">
        <v>8</v>
      </c>
      <c r="GY4" s="640"/>
      <c r="GZ4" s="5">
        <f t="shared" si="128"/>
        <v>7.2</v>
      </c>
      <c r="HA4" s="25">
        <f t="shared" si="129"/>
        <v>7.2</v>
      </c>
      <c r="HB4" s="176" t="str">
        <f t="shared" si="130"/>
        <v>7.2</v>
      </c>
      <c r="HC4" s="118" t="str">
        <f t="shared" si="131"/>
        <v>B</v>
      </c>
      <c r="HD4" s="117">
        <f t="shared" si="132"/>
        <v>3</v>
      </c>
      <c r="HE4" s="117" t="str">
        <f t="shared" si="133"/>
        <v>3.0</v>
      </c>
      <c r="HF4" s="10">
        <v>3</v>
      </c>
      <c r="HG4" s="28">
        <v>3</v>
      </c>
      <c r="HH4" s="159">
        <v>5.6</v>
      </c>
      <c r="HI4" s="163">
        <v>8</v>
      </c>
      <c r="HJ4" s="640"/>
      <c r="HK4" s="5">
        <f t="shared" si="134"/>
        <v>7</v>
      </c>
      <c r="HL4" s="25">
        <f t="shared" si="135"/>
        <v>7</v>
      </c>
      <c r="HM4" s="176" t="str">
        <f t="shared" si="136"/>
        <v>7.0</v>
      </c>
      <c r="HN4" s="118" t="str">
        <f t="shared" si="137"/>
        <v>B</v>
      </c>
      <c r="HO4" s="117">
        <f t="shared" si="138"/>
        <v>3</v>
      </c>
      <c r="HP4" s="117" t="str">
        <f t="shared" si="139"/>
        <v>3.0</v>
      </c>
      <c r="HQ4" s="10">
        <v>3</v>
      </c>
      <c r="HR4" s="27">
        <v>3</v>
      </c>
      <c r="HS4" s="362">
        <v>8.6</v>
      </c>
      <c r="HT4" s="121">
        <v>10</v>
      </c>
      <c r="HU4" s="121"/>
      <c r="HV4" s="5">
        <f t="shared" si="140"/>
        <v>9.4</v>
      </c>
      <c r="HW4" s="25">
        <f t="shared" si="141"/>
        <v>9.4</v>
      </c>
      <c r="HX4" s="176" t="str">
        <f t="shared" si="142"/>
        <v>9.4</v>
      </c>
      <c r="HY4" s="118" t="str">
        <f t="shared" si="143"/>
        <v>A</v>
      </c>
      <c r="HZ4" s="117">
        <f t="shared" si="144"/>
        <v>4</v>
      </c>
      <c r="IA4" s="117" t="str">
        <f t="shared" si="145"/>
        <v>4.0</v>
      </c>
      <c r="IB4" s="10">
        <v>3</v>
      </c>
      <c r="IC4" s="27">
        <v>3</v>
      </c>
      <c r="ID4" s="31">
        <v>6.6</v>
      </c>
      <c r="IE4" s="800">
        <v>8</v>
      </c>
      <c r="IF4" s="800"/>
      <c r="IG4" s="816">
        <f t="shared" si="146"/>
        <v>7.4</v>
      </c>
      <c r="IH4" s="817">
        <f t="shared" si="147"/>
        <v>7.4</v>
      </c>
      <c r="II4" s="818" t="str">
        <f t="shared" si="148"/>
        <v>7.4</v>
      </c>
      <c r="IJ4" s="819" t="str">
        <f t="shared" si="149"/>
        <v>B</v>
      </c>
      <c r="IK4" s="820">
        <f t="shared" si="104"/>
        <v>3</v>
      </c>
      <c r="IL4" s="820" t="str">
        <f t="shared" si="105"/>
        <v>3.0</v>
      </c>
      <c r="IM4" s="821">
        <v>2</v>
      </c>
      <c r="IN4" s="822">
        <v>2</v>
      </c>
      <c r="IO4" s="185">
        <v>3.8</v>
      </c>
      <c r="IP4" s="97"/>
      <c r="IQ4" s="97"/>
      <c r="IR4" s="5">
        <f t="shared" si="150"/>
        <v>1.5</v>
      </c>
      <c r="IS4" s="25">
        <f t="shared" si="151"/>
        <v>1.5</v>
      </c>
      <c r="IT4" s="176" t="str">
        <f t="shared" si="152"/>
        <v>1.5</v>
      </c>
      <c r="IU4" s="118" t="str">
        <f t="shared" si="153"/>
        <v>F</v>
      </c>
      <c r="IV4" s="117">
        <f t="shared" si="154"/>
        <v>0</v>
      </c>
      <c r="IW4" s="117" t="str">
        <f t="shared" si="155"/>
        <v>0.0</v>
      </c>
      <c r="IX4" s="10">
        <v>3</v>
      </c>
      <c r="IY4" s="27"/>
      <c r="IZ4" s="508">
        <v>7.7</v>
      </c>
      <c r="JA4" s="97">
        <v>8</v>
      </c>
      <c r="JB4" s="547"/>
      <c r="JC4" s="5">
        <f t="shared" si="156"/>
        <v>7.9</v>
      </c>
      <c r="JD4" s="25">
        <f t="shared" si="157"/>
        <v>7.9</v>
      </c>
      <c r="JE4" s="176" t="str">
        <f t="shared" si="158"/>
        <v>7.9</v>
      </c>
      <c r="JF4" s="118" t="str">
        <f t="shared" si="159"/>
        <v>B</v>
      </c>
      <c r="JG4" s="117">
        <f t="shared" si="160"/>
        <v>3</v>
      </c>
      <c r="JH4" s="117" t="str">
        <f t="shared" si="161"/>
        <v>3.0</v>
      </c>
      <c r="JI4" s="10">
        <v>2</v>
      </c>
      <c r="JJ4" s="27">
        <v>2</v>
      </c>
      <c r="JK4" s="31">
        <v>8.9</v>
      </c>
      <c r="JL4" s="800">
        <v>10</v>
      </c>
      <c r="JM4" s="800"/>
      <c r="JN4" s="5">
        <f t="shared" si="162"/>
        <v>9.6</v>
      </c>
      <c r="JO4" s="25">
        <f t="shared" si="163"/>
        <v>9.6</v>
      </c>
      <c r="JP4" s="176" t="str">
        <f t="shared" si="106"/>
        <v>9.6</v>
      </c>
      <c r="JQ4" s="118" t="str">
        <f t="shared" si="107"/>
        <v>A</v>
      </c>
      <c r="JR4" s="117">
        <f t="shared" si="164"/>
        <v>4</v>
      </c>
      <c r="JS4" s="117" t="str">
        <f t="shared" si="165"/>
        <v>4.0</v>
      </c>
      <c r="JT4" s="10">
        <v>3</v>
      </c>
      <c r="JU4" s="27">
        <v>3</v>
      </c>
      <c r="JV4" s="185">
        <v>0</v>
      </c>
      <c r="JW4" s="454"/>
      <c r="JX4" s="454"/>
      <c r="JY4" s="5">
        <f t="shared" si="166"/>
        <v>0</v>
      </c>
      <c r="JZ4" s="25">
        <f t="shared" si="167"/>
        <v>0</v>
      </c>
      <c r="KA4" s="176" t="str">
        <f t="shared" si="108"/>
        <v>0.0</v>
      </c>
      <c r="KB4" s="118" t="str">
        <f t="shared" si="109"/>
        <v>F</v>
      </c>
      <c r="KC4" s="117">
        <f t="shared" si="168"/>
        <v>0</v>
      </c>
      <c r="KD4" s="117" t="str">
        <f t="shared" si="169"/>
        <v>0.0</v>
      </c>
      <c r="KE4" s="10">
        <v>2</v>
      </c>
      <c r="KF4" s="27"/>
      <c r="KG4" s="884">
        <f t="shared" si="170"/>
        <v>25</v>
      </c>
      <c r="KH4" s="885">
        <f t="shared" si="171"/>
        <v>2.68</v>
      </c>
      <c r="KI4" s="886" t="str">
        <f t="shared" si="172"/>
        <v>2.68</v>
      </c>
      <c r="KJ4" s="521" t="str">
        <f t="shared" si="173"/>
        <v>Lên lớp</v>
      </c>
      <c r="KK4" s="887">
        <f t="shared" si="174"/>
        <v>61</v>
      </c>
      <c r="KL4" s="885">
        <f t="shared" si="175"/>
        <v>2.2704918032786887</v>
      </c>
      <c r="KM4" s="886" t="str">
        <f t="shared" si="176"/>
        <v>2.27</v>
      </c>
      <c r="KN4" s="888">
        <f t="shared" si="177"/>
        <v>20</v>
      </c>
      <c r="KO4" s="889">
        <f t="shared" si="178"/>
        <v>8.07</v>
      </c>
      <c r="KP4" s="890">
        <f t="shared" si="179"/>
        <v>3.35</v>
      </c>
      <c r="KQ4" s="891">
        <f t="shared" si="180"/>
        <v>49</v>
      </c>
      <c r="KR4" s="892">
        <f t="shared" si="181"/>
        <v>7.1897959183673459</v>
      </c>
      <c r="KS4" s="893">
        <f t="shared" si="182"/>
        <v>2.8265306122448979</v>
      </c>
      <c r="KT4" s="521" t="str">
        <f t="shared" si="183"/>
        <v>Lên lớp</v>
      </c>
      <c r="KU4" s="84"/>
      <c r="KV4" s="1668">
        <v>8</v>
      </c>
      <c r="KW4" s="1678"/>
      <c r="KX4" s="1675">
        <v>0</v>
      </c>
      <c r="KY4" s="5">
        <f t="shared" si="184"/>
        <v>3.2</v>
      </c>
      <c r="KZ4" s="25">
        <f t="shared" si="185"/>
        <v>3.2</v>
      </c>
      <c r="LA4" s="176" t="str">
        <f t="shared" si="186"/>
        <v>3.2</v>
      </c>
      <c r="LB4" s="118" t="str">
        <f t="shared" si="187"/>
        <v>F</v>
      </c>
      <c r="LC4" s="117">
        <f t="shared" si="188"/>
        <v>0</v>
      </c>
      <c r="LD4" s="117" t="str">
        <f t="shared" si="189"/>
        <v>0.0</v>
      </c>
      <c r="LE4" s="10">
        <v>4</v>
      </c>
      <c r="LF4" s="27"/>
      <c r="LG4" s="185">
        <v>0</v>
      </c>
      <c r="LH4" s="97"/>
      <c r="LI4" s="97"/>
      <c r="LJ4" s="5">
        <f t="shared" si="190"/>
        <v>0</v>
      </c>
      <c r="LK4" s="25">
        <f t="shared" si="191"/>
        <v>0</v>
      </c>
      <c r="LL4" s="176" t="str">
        <f t="shared" si="192"/>
        <v>0.0</v>
      </c>
      <c r="LM4" s="118" t="str">
        <f t="shared" si="193"/>
        <v>F</v>
      </c>
      <c r="LN4" s="117">
        <f t="shared" si="194"/>
        <v>0</v>
      </c>
      <c r="LO4" s="117" t="str">
        <f t="shared" si="195"/>
        <v>0.0</v>
      </c>
      <c r="LP4" s="10">
        <v>1</v>
      </c>
      <c r="LQ4" s="27"/>
      <c r="LR4" s="1627">
        <v>0</v>
      </c>
      <c r="LS4" s="547"/>
      <c r="LT4" s="547"/>
      <c r="LU4" s="5">
        <f t="shared" si="196"/>
        <v>0</v>
      </c>
      <c r="LV4" s="25">
        <f t="shared" si="197"/>
        <v>0</v>
      </c>
      <c r="LW4" s="176" t="str">
        <f t="shared" si="198"/>
        <v>0.0</v>
      </c>
      <c r="LX4" s="118" t="str">
        <f t="shared" si="199"/>
        <v>F</v>
      </c>
      <c r="LY4" s="117">
        <f t="shared" si="200"/>
        <v>0</v>
      </c>
      <c r="LZ4" s="117" t="str">
        <f t="shared" si="201"/>
        <v>0.0</v>
      </c>
      <c r="MA4" s="10">
        <v>1</v>
      </c>
      <c r="MB4" s="27"/>
      <c r="MC4" s="122">
        <v>8</v>
      </c>
      <c r="MD4" s="97">
        <v>10</v>
      </c>
      <c r="ME4" s="454"/>
      <c r="MF4" s="816">
        <f t="shared" si="202"/>
        <v>9.1999999999999993</v>
      </c>
      <c r="MG4" s="817">
        <f t="shared" si="203"/>
        <v>9.1999999999999993</v>
      </c>
      <c r="MH4" s="818" t="str">
        <f t="shared" si="204"/>
        <v>9.2</v>
      </c>
      <c r="MI4" s="819" t="str">
        <f t="shared" si="205"/>
        <v>A</v>
      </c>
      <c r="MJ4" s="820">
        <f t="shared" si="110"/>
        <v>4</v>
      </c>
      <c r="MK4" s="820" t="str">
        <f t="shared" si="111"/>
        <v>4.0</v>
      </c>
      <c r="ML4" s="821">
        <v>2</v>
      </c>
      <c r="MM4" s="822">
        <v>2</v>
      </c>
      <c r="MN4" s="1669">
        <v>0</v>
      </c>
      <c r="MO4" s="1682"/>
      <c r="MQ4" s="855">
        <f t="shared" si="206"/>
        <v>0</v>
      </c>
      <c r="MR4" s="856">
        <f t="shared" si="207"/>
        <v>0</v>
      </c>
      <c r="MS4" s="857" t="str">
        <f t="shared" si="208"/>
        <v>0.0</v>
      </c>
      <c r="MT4" s="858" t="str">
        <f t="shared" si="209"/>
        <v>F</v>
      </c>
      <c r="MU4" s="859">
        <f t="shared" si="112"/>
        <v>0</v>
      </c>
      <c r="MV4" s="859" t="str">
        <f t="shared" si="113"/>
        <v>0.0</v>
      </c>
      <c r="MW4" s="781">
        <v>2</v>
      </c>
      <c r="MX4" s="860"/>
      <c r="MY4" s="1669"/>
      <c r="MZ4" s="1696"/>
      <c r="NB4" s="1704">
        <f t="shared" si="210"/>
        <v>0</v>
      </c>
      <c r="NC4" s="1705">
        <f t="shared" si="211"/>
        <v>0</v>
      </c>
      <c r="ND4" s="857" t="str">
        <f t="shared" si="212"/>
        <v>0.0</v>
      </c>
      <c r="NE4" s="1706" t="str">
        <f t="shared" si="213"/>
        <v>F</v>
      </c>
      <c r="NF4" s="1705">
        <f t="shared" si="214"/>
        <v>0</v>
      </c>
      <c r="NG4" s="1705" t="str">
        <f t="shared" si="215"/>
        <v>0.0</v>
      </c>
      <c r="NH4" s="1707">
        <v>2</v>
      </c>
      <c r="NI4" s="860"/>
      <c r="NJ4" s="1719">
        <f t="shared" si="216"/>
        <v>12</v>
      </c>
      <c r="NK4" s="1720">
        <f t="shared" si="217"/>
        <v>0.66666666666666663</v>
      </c>
      <c r="NL4" s="1721" t="str">
        <f t="shared" si="218"/>
        <v>0.67</v>
      </c>
    </row>
    <row r="5" spans="1:376" s="14" customFormat="1" ht="18.75" customHeight="1" x14ac:dyDescent="0.3">
      <c r="A5" s="126">
        <v>6</v>
      </c>
      <c r="B5" s="126" t="s">
        <v>99</v>
      </c>
      <c r="C5" s="127" t="s">
        <v>205</v>
      </c>
      <c r="D5" s="129" t="s">
        <v>26</v>
      </c>
      <c r="E5" s="130" t="s">
        <v>206</v>
      </c>
      <c r="F5" s="1253"/>
      <c r="G5" s="211" t="s">
        <v>325</v>
      </c>
      <c r="H5" s="212" t="s">
        <v>16</v>
      </c>
      <c r="I5" s="355" t="s">
        <v>375</v>
      </c>
      <c r="J5" s="375">
        <v>5.3</v>
      </c>
      <c r="K5" s="381" t="str">
        <f t="shared" si="0"/>
        <v>5.3</v>
      </c>
      <c r="L5" s="302" t="str">
        <f t="shared" si="1"/>
        <v>D+</v>
      </c>
      <c r="M5" s="117">
        <f t="shared" si="2"/>
        <v>1.5</v>
      </c>
      <c r="N5" s="67" t="str">
        <f t="shared" si="3"/>
        <v>1.5</v>
      </c>
      <c r="O5" s="1096">
        <v>5</v>
      </c>
      <c r="P5" s="176" t="str">
        <f t="shared" si="4"/>
        <v>5.0</v>
      </c>
      <c r="Q5" s="118" t="str">
        <f t="shared" si="5"/>
        <v>D+</v>
      </c>
      <c r="R5" s="117">
        <f t="shared" si="6"/>
        <v>1.5</v>
      </c>
      <c r="S5" s="67" t="str">
        <f t="shared" si="7"/>
        <v>1.5</v>
      </c>
      <c r="T5" s="134">
        <v>6.2</v>
      </c>
      <c r="U5" s="135">
        <v>6</v>
      </c>
      <c r="V5" s="136"/>
      <c r="W5" s="5">
        <f t="shared" si="8"/>
        <v>6.1</v>
      </c>
      <c r="X5" s="6">
        <f t="shared" si="9"/>
        <v>6.1</v>
      </c>
      <c r="Y5" s="176" t="str">
        <f t="shared" si="10"/>
        <v>6.1</v>
      </c>
      <c r="Z5" s="8" t="str">
        <f t="shared" si="11"/>
        <v>C</v>
      </c>
      <c r="AA5" s="7">
        <f t="shared" si="12"/>
        <v>2</v>
      </c>
      <c r="AB5" s="7" t="str">
        <f t="shared" si="13"/>
        <v>2.0</v>
      </c>
      <c r="AC5" s="10">
        <v>3</v>
      </c>
      <c r="AD5" s="28">
        <v>3</v>
      </c>
      <c r="AE5" s="134">
        <v>8.4</v>
      </c>
      <c r="AF5" s="135">
        <v>9</v>
      </c>
      <c r="AG5" s="136"/>
      <c r="AH5" s="53">
        <f t="shared" si="14"/>
        <v>8.8000000000000007</v>
      </c>
      <c r="AI5" s="54">
        <f t="shared" si="15"/>
        <v>8.8000000000000007</v>
      </c>
      <c r="AJ5" s="183" t="str">
        <f t="shared" si="16"/>
        <v>8.8</v>
      </c>
      <c r="AK5" s="51" t="str">
        <f t="shared" si="17"/>
        <v>A</v>
      </c>
      <c r="AL5" s="55">
        <f t="shared" si="18"/>
        <v>4</v>
      </c>
      <c r="AM5" s="55" t="str">
        <f t="shared" si="19"/>
        <v>4.0</v>
      </c>
      <c r="AN5" s="112">
        <v>3</v>
      </c>
      <c r="AO5" s="88">
        <v>3</v>
      </c>
      <c r="AP5" s="172">
        <v>5</v>
      </c>
      <c r="AQ5" s="135">
        <v>3</v>
      </c>
      <c r="AR5" s="136">
        <v>5</v>
      </c>
      <c r="AS5" s="5">
        <f t="shared" si="20"/>
        <v>3.8</v>
      </c>
      <c r="AT5" s="25">
        <f t="shared" si="21"/>
        <v>5</v>
      </c>
      <c r="AU5" s="176" t="str">
        <f t="shared" si="22"/>
        <v>5.0</v>
      </c>
      <c r="AV5" s="118" t="str">
        <f t="shared" si="23"/>
        <v>D+</v>
      </c>
      <c r="AW5" s="117">
        <f t="shared" si="24"/>
        <v>1.5</v>
      </c>
      <c r="AX5" s="117" t="str">
        <f t="shared" si="25"/>
        <v>1.5</v>
      </c>
      <c r="AY5" s="10">
        <v>3</v>
      </c>
      <c r="AZ5" s="28">
        <v>3</v>
      </c>
      <c r="BA5" s="134">
        <v>8.3000000000000007</v>
      </c>
      <c r="BB5" s="135">
        <v>6</v>
      </c>
      <c r="BC5" s="136"/>
      <c r="BD5" s="5">
        <f t="shared" si="26"/>
        <v>6.9</v>
      </c>
      <c r="BE5" s="6">
        <f t="shared" si="27"/>
        <v>6.9</v>
      </c>
      <c r="BF5" s="176" t="str">
        <f t="shared" si="28"/>
        <v>6.9</v>
      </c>
      <c r="BG5" s="8" t="str">
        <f t="shared" si="29"/>
        <v>C+</v>
      </c>
      <c r="BH5" s="7">
        <f t="shared" si="30"/>
        <v>2.5</v>
      </c>
      <c r="BI5" s="7" t="str">
        <f t="shared" si="31"/>
        <v>2.5</v>
      </c>
      <c r="BJ5" s="10">
        <v>4</v>
      </c>
      <c r="BK5" s="28">
        <v>4</v>
      </c>
      <c r="BL5" s="122">
        <v>5.4</v>
      </c>
      <c r="BM5" s="121">
        <v>3</v>
      </c>
      <c r="BN5" s="121"/>
      <c r="BO5" s="5">
        <f t="shared" si="32"/>
        <v>4</v>
      </c>
      <c r="BP5" s="25">
        <f t="shared" si="33"/>
        <v>4</v>
      </c>
      <c r="BQ5" s="176" t="str">
        <f t="shared" si="34"/>
        <v>4.0</v>
      </c>
      <c r="BR5" s="118" t="str">
        <f t="shared" si="35"/>
        <v>D</v>
      </c>
      <c r="BS5" s="7">
        <f t="shared" si="36"/>
        <v>1</v>
      </c>
      <c r="BT5" s="7" t="str">
        <f t="shared" si="37"/>
        <v>1.0</v>
      </c>
      <c r="BU5" s="10">
        <v>3</v>
      </c>
      <c r="BV5" s="27">
        <v>3</v>
      </c>
      <c r="BW5" s="159">
        <v>6</v>
      </c>
      <c r="BX5" s="163">
        <v>7</v>
      </c>
      <c r="BY5" s="163"/>
      <c r="BZ5" s="5">
        <f t="shared" si="38"/>
        <v>6.6</v>
      </c>
      <c r="CA5" s="25">
        <f t="shared" si="39"/>
        <v>6.6</v>
      </c>
      <c r="CB5" s="176" t="str">
        <f t="shared" si="40"/>
        <v>6.6</v>
      </c>
      <c r="CC5" s="118" t="str">
        <f t="shared" si="41"/>
        <v>C+</v>
      </c>
      <c r="CD5" s="24">
        <f t="shared" si="42"/>
        <v>2.5</v>
      </c>
      <c r="CE5" s="24" t="str">
        <f t="shared" si="43"/>
        <v>2.5</v>
      </c>
      <c r="CF5" s="10">
        <v>2</v>
      </c>
      <c r="CG5" s="27">
        <v>2</v>
      </c>
      <c r="CH5" s="111">
        <f t="shared" si="44"/>
        <v>18</v>
      </c>
      <c r="CI5" s="109">
        <f t="shared" si="45"/>
        <v>2.25</v>
      </c>
      <c r="CJ5" s="105" t="str">
        <f t="shared" si="46"/>
        <v>2.25</v>
      </c>
      <c r="CK5" s="106" t="str">
        <f t="shared" si="47"/>
        <v>Lên lớp</v>
      </c>
      <c r="CL5" s="107">
        <f t="shared" si="48"/>
        <v>18</v>
      </c>
      <c r="CM5" s="108">
        <f t="shared" si="49"/>
        <v>2.25</v>
      </c>
      <c r="CN5" s="412" t="str">
        <f t="shared" si="50"/>
        <v>Lên lớp</v>
      </c>
      <c r="CO5" s="421"/>
      <c r="CP5" s="122">
        <v>9</v>
      </c>
      <c r="CQ5" s="97">
        <v>7</v>
      </c>
      <c r="CR5" s="97"/>
      <c r="CS5" s="5">
        <f t="shared" si="51"/>
        <v>7.8</v>
      </c>
      <c r="CT5" s="25">
        <f t="shared" si="52"/>
        <v>7.8</v>
      </c>
      <c r="CU5" s="176" t="str">
        <f t="shared" si="53"/>
        <v>7.8</v>
      </c>
      <c r="CV5" s="118" t="str">
        <f t="shared" si="54"/>
        <v>B</v>
      </c>
      <c r="CW5" s="117">
        <f t="shared" si="55"/>
        <v>3</v>
      </c>
      <c r="CX5" s="117" t="str">
        <f t="shared" si="56"/>
        <v>3.0</v>
      </c>
      <c r="CY5" s="10">
        <v>2</v>
      </c>
      <c r="CZ5" s="27">
        <v>2</v>
      </c>
      <c r="DA5" s="122">
        <v>6.3</v>
      </c>
      <c r="DB5" s="97">
        <v>6</v>
      </c>
      <c r="DC5" s="97"/>
      <c r="DD5" s="5">
        <f t="shared" si="57"/>
        <v>6.1</v>
      </c>
      <c r="DE5" s="25">
        <f t="shared" si="58"/>
        <v>6.1</v>
      </c>
      <c r="DF5" s="176" t="str">
        <f t="shared" si="59"/>
        <v>6.1</v>
      </c>
      <c r="DG5" s="118" t="str">
        <f t="shared" si="60"/>
        <v>C</v>
      </c>
      <c r="DH5" s="117">
        <f t="shared" si="61"/>
        <v>2</v>
      </c>
      <c r="DI5" s="117" t="str">
        <f t="shared" si="62"/>
        <v>2.0</v>
      </c>
      <c r="DJ5" s="10">
        <v>2</v>
      </c>
      <c r="DK5" s="27">
        <v>2</v>
      </c>
      <c r="DL5" s="122">
        <v>8.4</v>
      </c>
      <c r="DM5" s="97">
        <v>6</v>
      </c>
      <c r="DN5" s="97"/>
      <c r="DO5" s="5">
        <f t="shared" si="63"/>
        <v>7</v>
      </c>
      <c r="DP5" s="25">
        <f t="shared" si="64"/>
        <v>7</v>
      </c>
      <c r="DQ5" s="176" t="str">
        <f t="shared" si="65"/>
        <v>7.0</v>
      </c>
      <c r="DR5" s="118" t="str">
        <f t="shared" si="66"/>
        <v>B</v>
      </c>
      <c r="DS5" s="117">
        <f t="shared" si="67"/>
        <v>3</v>
      </c>
      <c r="DT5" s="117" t="str">
        <f t="shared" si="68"/>
        <v>3.0</v>
      </c>
      <c r="DU5" s="10">
        <v>2</v>
      </c>
      <c r="DV5" s="27">
        <v>2</v>
      </c>
      <c r="DW5" s="122">
        <v>8.3000000000000007</v>
      </c>
      <c r="DX5" s="97">
        <v>9</v>
      </c>
      <c r="DY5" s="97"/>
      <c r="DZ5" s="5">
        <f t="shared" si="69"/>
        <v>8.6999999999999993</v>
      </c>
      <c r="EA5" s="25">
        <f t="shared" si="70"/>
        <v>8.6999999999999993</v>
      </c>
      <c r="EB5" s="176" t="str">
        <f t="shared" si="71"/>
        <v>8.7</v>
      </c>
      <c r="EC5" s="118" t="str">
        <f t="shared" si="72"/>
        <v>A</v>
      </c>
      <c r="ED5" s="117">
        <f t="shared" si="73"/>
        <v>4</v>
      </c>
      <c r="EE5" s="117" t="str">
        <f t="shared" si="74"/>
        <v>4.0</v>
      </c>
      <c r="EF5" s="10">
        <v>3</v>
      </c>
      <c r="EG5" s="27">
        <v>3</v>
      </c>
      <c r="EH5" s="122">
        <v>9</v>
      </c>
      <c r="EI5" s="97">
        <v>8</v>
      </c>
      <c r="EJ5" s="97"/>
      <c r="EK5" s="5">
        <f t="shared" si="75"/>
        <v>8.4</v>
      </c>
      <c r="EL5" s="25">
        <f t="shared" si="76"/>
        <v>8.4</v>
      </c>
      <c r="EM5" s="176" t="str">
        <f t="shared" si="77"/>
        <v>8.4</v>
      </c>
      <c r="EN5" s="118" t="str">
        <f t="shared" si="78"/>
        <v>B+</v>
      </c>
      <c r="EO5" s="117">
        <f t="shared" si="79"/>
        <v>3.5</v>
      </c>
      <c r="EP5" s="117" t="str">
        <f t="shared" si="80"/>
        <v>3.5</v>
      </c>
      <c r="EQ5" s="10">
        <v>4</v>
      </c>
      <c r="ER5" s="27">
        <v>4</v>
      </c>
      <c r="ES5" s="122">
        <v>8.4</v>
      </c>
      <c r="ET5" s="97">
        <v>9</v>
      </c>
      <c r="EU5" s="97"/>
      <c r="EV5" s="5">
        <f t="shared" si="81"/>
        <v>8.8000000000000007</v>
      </c>
      <c r="EW5" s="25">
        <f t="shared" si="82"/>
        <v>8.8000000000000007</v>
      </c>
      <c r="EX5" s="176" t="str">
        <f t="shared" si="83"/>
        <v>8.8</v>
      </c>
      <c r="EY5" s="118" t="str">
        <f t="shared" si="84"/>
        <v>A</v>
      </c>
      <c r="EZ5" s="117">
        <f t="shared" si="85"/>
        <v>4</v>
      </c>
      <c r="FA5" s="117" t="str">
        <f t="shared" si="86"/>
        <v>4.0</v>
      </c>
      <c r="FB5" s="10">
        <v>3</v>
      </c>
      <c r="FC5" s="27">
        <v>3</v>
      </c>
      <c r="FD5" s="508">
        <v>6</v>
      </c>
      <c r="FE5" s="547">
        <v>5.5</v>
      </c>
      <c r="FF5" s="547"/>
      <c r="FG5" s="5">
        <f t="shared" si="87"/>
        <v>5.7</v>
      </c>
      <c r="FH5" s="25">
        <f t="shared" si="88"/>
        <v>5.7</v>
      </c>
      <c r="FI5" s="176" t="str">
        <f t="shared" si="89"/>
        <v>5.7</v>
      </c>
      <c r="FJ5" s="118" t="str">
        <f t="shared" si="90"/>
        <v>C</v>
      </c>
      <c r="FK5" s="117">
        <f t="shared" si="91"/>
        <v>2</v>
      </c>
      <c r="FL5" s="117" t="str">
        <f t="shared" si="92"/>
        <v>2.0</v>
      </c>
      <c r="FM5" s="10">
        <v>2</v>
      </c>
      <c r="FN5" s="27">
        <v>2</v>
      </c>
      <c r="FO5" s="497">
        <f t="shared" si="93"/>
        <v>18</v>
      </c>
      <c r="FP5" s="498">
        <f t="shared" si="94"/>
        <v>3.2222222222222223</v>
      </c>
      <c r="FQ5" s="499" t="str">
        <f t="shared" si="95"/>
        <v>3.22</v>
      </c>
      <c r="FR5" s="16" t="str">
        <f t="shared" si="96"/>
        <v>Lên lớp</v>
      </c>
      <c r="FS5" s="497">
        <f t="shared" si="97"/>
        <v>36</v>
      </c>
      <c r="FT5" s="498">
        <f t="shared" si="98"/>
        <v>2.7361111111111112</v>
      </c>
      <c r="FU5" s="499" t="str">
        <f t="shared" si="99"/>
        <v>2.74</v>
      </c>
      <c r="FV5" s="504">
        <f t="shared" si="100"/>
        <v>36</v>
      </c>
      <c r="FW5" s="500">
        <f t="shared" si="101"/>
        <v>6.9944444444444445</v>
      </c>
      <c r="FX5" s="501">
        <f t="shared" si="102"/>
        <v>2.7361111111111112</v>
      </c>
      <c r="FY5" s="502" t="str">
        <f t="shared" si="103"/>
        <v>Lên lớp</v>
      </c>
      <c r="FZ5" s="487"/>
      <c r="GA5" s="833">
        <v>7.6</v>
      </c>
      <c r="GB5" s="800">
        <v>9</v>
      </c>
      <c r="GC5" s="800"/>
      <c r="GD5" s="5">
        <f t="shared" si="116"/>
        <v>8.4</v>
      </c>
      <c r="GE5" s="25">
        <f t="shared" si="117"/>
        <v>8.4</v>
      </c>
      <c r="GF5" s="176" t="str">
        <f t="shared" si="118"/>
        <v>8.4</v>
      </c>
      <c r="GG5" s="118" t="str">
        <f t="shared" si="119"/>
        <v>B+</v>
      </c>
      <c r="GH5" s="117">
        <f t="shared" si="120"/>
        <v>3.5</v>
      </c>
      <c r="GI5" s="117" t="str">
        <f t="shared" si="121"/>
        <v>3.5</v>
      </c>
      <c r="GJ5" s="10">
        <v>2</v>
      </c>
      <c r="GK5" s="27">
        <v>2</v>
      </c>
      <c r="GL5" s="159">
        <v>8</v>
      </c>
      <c r="GM5" s="163">
        <v>9</v>
      </c>
      <c r="GN5" s="640"/>
      <c r="GO5" s="5">
        <f t="shared" si="122"/>
        <v>8.6</v>
      </c>
      <c r="GP5" s="25">
        <f t="shared" si="123"/>
        <v>8.6</v>
      </c>
      <c r="GQ5" s="176" t="str">
        <f t="shared" si="124"/>
        <v>8.6</v>
      </c>
      <c r="GR5" s="118" t="str">
        <f t="shared" si="125"/>
        <v>A</v>
      </c>
      <c r="GS5" s="117">
        <f t="shared" si="126"/>
        <v>4</v>
      </c>
      <c r="GT5" s="117" t="str">
        <f t="shared" si="127"/>
        <v>4.0</v>
      </c>
      <c r="GU5" s="781">
        <v>2</v>
      </c>
      <c r="GV5" s="27">
        <v>2</v>
      </c>
      <c r="GW5" s="159">
        <v>8.3000000000000007</v>
      </c>
      <c r="GX5" s="163">
        <v>8</v>
      </c>
      <c r="GY5" s="640"/>
      <c r="GZ5" s="5">
        <f t="shared" si="128"/>
        <v>8.1</v>
      </c>
      <c r="HA5" s="25">
        <f t="shared" si="129"/>
        <v>8.1</v>
      </c>
      <c r="HB5" s="176" t="str">
        <f t="shared" si="130"/>
        <v>8.1</v>
      </c>
      <c r="HC5" s="118" t="str">
        <f t="shared" si="131"/>
        <v>B+</v>
      </c>
      <c r="HD5" s="117">
        <f t="shared" si="132"/>
        <v>3.5</v>
      </c>
      <c r="HE5" s="117" t="str">
        <f t="shared" si="133"/>
        <v>3.5</v>
      </c>
      <c r="HF5" s="10">
        <v>3</v>
      </c>
      <c r="HG5" s="28">
        <v>3</v>
      </c>
      <c r="HH5" s="159">
        <v>8.1</v>
      </c>
      <c r="HI5" s="163">
        <v>6</v>
      </c>
      <c r="HJ5" s="640"/>
      <c r="HK5" s="5">
        <f t="shared" si="134"/>
        <v>6.8</v>
      </c>
      <c r="HL5" s="25">
        <f t="shared" si="135"/>
        <v>6.8</v>
      </c>
      <c r="HM5" s="176" t="str">
        <f t="shared" si="136"/>
        <v>6.8</v>
      </c>
      <c r="HN5" s="118" t="str">
        <f t="shared" si="137"/>
        <v>C+</v>
      </c>
      <c r="HO5" s="117">
        <f t="shared" si="138"/>
        <v>2.5</v>
      </c>
      <c r="HP5" s="117" t="str">
        <f t="shared" si="139"/>
        <v>2.5</v>
      </c>
      <c r="HQ5" s="10">
        <v>3</v>
      </c>
      <c r="HR5" s="27">
        <v>3</v>
      </c>
      <c r="HS5" s="362">
        <v>8.3000000000000007</v>
      </c>
      <c r="HT5" s="121">
        <v>10</v>
      </c>
      <c r="HU5" s="121"/>
      <c r="HV5" s="5">
        <f t="shared" si="140"/>
        <v>9.3000000000000007</v>
      </c>
      <c r="HW5" s="25">
        <f t="shared" si="141"/>
        <v>9.3000000000000007</v>
      </c>
      <c r="HX5" s="176" t="str">
        <f t="shared" si="142"/>
        <v>9.3</v>
      </c>
      <c r="HY5" s="118" t="str">
        <f t="shared" si="143"/>
        <v>A</v>
      </c>
      <c r="HZ5" s="117">
        <f t="shared" si="144"/>
        <v>4</v>
      </c>
      <c r="IA5" s="117" t="str">
        <f t="shared" si="145"/>
        <v>4.0</v>
      </c>
      <c r="IB5" s="10">
        <v>3</v>
      </c>
      <c r="IC5" s="27">
        <v>3</v>
      </c>
      <c r="ID5" s="31">
        <v>8</v>
      </c>
      <c r="IE5" s="800">
        <v>9</v>
      </c>
      <c r="IF5" s="800"/>
      <c r="IG5" s="816">
        <f t="shared" si="146"/>
        <v>8.6</v>
      </c>
      <c r="IH5" s="817">
        <f t="shared" si="147"/>
        <v>8.6</v>
      </c>
      <c r="II5" s="818" t="str">
        <f t="shared" si="148"/>
        <v>8.6</v>
      </c>
      <c r="IJ5" s="819" t="str">
        <f t="shared" si="149"/>
        <v>A</v>
      </c>
      <c r="IK5" s="820">
        <f t="shared" si="104"/>
        <v>4</v>
      </c>
      <c r="IL5" s="820" t="str">
        <f t="shared" si="105"/>
        <v>4.0</v>
      </c>
      <c r="IM5" s="821">
        <v>2</v>
      </c>
      <c r="IN5" s="822">
        <v>2</v>
      </c>
      <c r="IO5" s="122">
        <v>8.1999999999999993</v>
      </c>
      <c r="IP5" s="97">
        <v>8</v>
      </c>
      <c r="IQ5" s="97"/>
      <c r="IR5" s="5">
        <f t="shared" si="150"/>
        <v>8.1</v>
      </c>
      <c r="IS5" s="25">
        <f t="shared" si="151"/>
        <v>8.1</v>
      </c>
      <c r="IT5" s="176" t="str">
        <f t="shared" si="152"/>
        <v>8.1</v>
      </c>
      <c r="IU5" s="118" t="str">
        <f t="shared" si="153"/>
        <v>B+</v>
      </c>
      <c r="IV5" s="117">
        <f t="shared" si="154"/>
        <v>3.5</v>
      </c>
      <c r="IW5" s="117" t="str">
        <f t="shared" si="155"/>
        <v>3.5</v>
      </c>
      <c r="IX5" s="10">
        <v>3</v>
      </c>
      <c r="IY5" s="27">
        <v>3</v>
      </c>
      <c r="IZ5" s="508">
        <v>8</v>
      </c>
      <c r="JA5" s="97">
        <v>7</v>
      </c>
      <c r="JB5" s="547"/>
      <c r="JC5" s="5">
        <f t="shared" si="156"/>
        <v>7.4</v>
      </c>
      <c r="JD5" s="25">
        <f t="shared" si="157"/>
        <v>7.4</v>
      </c>
      <c r="JE5" s="176" t="str">
        <f t="shared" si="158"/>
        <v>7.4</v>
      </c>
      <c r="JF5" s="118" t="str">
        <f t="shared" si="159"/>
        <v>B</v>
      </c>
      <c r="JG5" s="117">
        <f t="shared" si="160"/>
        <v>3</v>
      </c>
      <c r="JH5" s="117" t="str">
        <f t="shared" si="161"/>
        <v>3.0</v>
      </c>
      <c r="JI5" s="10">
        <v>2</v>
      </c>
      <c r="JJ5" s="27">
        <v>2</v>
      </c>
      <c r="JK5" s="31">
        <v>8</v>
      </c>
      <c r="JL5" s="800">
        <v>9</v>
      </c>
      <c r="JM5" s="800"/>
      <c r="JN5" s="5">
        <f t="shared" si="162"/>
        <v>8.6</v>
      </c>
      <c r="JO5" s="25">
        <f t="shared" si="163"/>
        <v>8.6</v>
      </c>
      <c r="JP5" s="176" t="str">
        <f t="shared" si="106"/>
        <v>8.6</v>
      </c>
      <c r="JQ5" s="118" t="str">
        <f t="shared" si="107"/>
        <v>A</v>
      </c>
      <c r="JR5" s="117">
        <f t="shared" si="164"/>
        <v>4</v>
      </c>
      <c r="JS5" s="117" t="str">
        <f t="shared" si="165"/>
        <v>4.0</v>
      </c>
      <c r="JT5" s="10">
        <v>3</v>
      </c>
      <c r="JU5" s="27">
        <v>3</v>
      </c>
      <c r="JV5" s="122">
        <v>7.6</v>
      </c>
      <c r="JW5" s="454">
        <v>8</v>
      </c>
      <c r="JX5" s="454"/>
      <c r="JY5" s="5">
        <f t="shared" si="166"/>
        <v>7.8</v>
      </c>
      <c r="JZ5" s="25">
        <f t="shared" si="167"/>
        <v>7.8</v>
      </c>
      <c r="KA5" s="176" t="str">
        <f t="shared" si="108"/>
        <v>7.8</v>
      </c>
      <c r="KB5" s="118" t="str">
        <f t="shared" si="109"/>
        <v>B</v>
      </c>
      <c r="KC5" s="117">
        <f t="shared" si="168"/>
        <v>3</v>
      </c>
      <c r="KD5" s="117" t="str">
        <f t="shared" si="169"/>
        <v>3.0</v>
      </c>
      <c r="KE5" s="10">
        <v>2</v>
      </c>
      <c r="KF5" s="27">
        <v>2</v>
      </c>
      <c r="KG5" s="884">
        <f t="shared" si="170"/>
        <v>25</v>
      </c>
      <c r="KH5" s="885">
        <f t="shared" si="171"/>
        <v>3.5</v>
      </c>
      <c r="KI5" s="886" t="str">
        <f t="shared" si="172"/>
        <v>3.50</v>
      </c>
      <c r="KJ5" s="521" t="str">
        <f t="shared" si="173"/>
        <v>Lên lớp</v>
      </c>
      <c r="KK5" s="887">
        <f t="shared" si="174"/>
        <v>61</v>
      </c>
      <c r="KL5" s="885">
        <f t="shared" si="175"/>
        <v>3.0491803278688523</v>
      </c>
      <c r="KM5" s="886" t="str">
        <f t="shared" si="176"/>
        <v>3.05</v>
      </c>
      <c r="KN5" s="888">
        <f t="shared" si="177"/>
        <v>25</v>
      </c>
      <c r="KO5" s="889">
        <f t="shared" si="178"/>
        <v>8.1720000000000006</v>
      </c>
      <c r="KP5" s="890">
        <f t="shared" si="179"/>
        <v>3.5</v>
      </c>
      <c r="KQ5" s="891">
        <f t="shared" si="180"/>
        <v>61</v>
      </c>
      <c r="KR5" s="892">
        <f t="shared" si="181"/>
        <v>7.4770491803278691</v>
      </c>
      <c r="KS5" s="893">
        <f t="shared" si="182"/>
        <v>3.0491803278688523</v>
      </c>
      <c r="KT5" s="521" t="str">
        <f t="shared" si="183"/>
        <v>Lên lớp</v>
      </c>
      <c r="KU5" s="84"/>
      <c r="KV5" s="1668">
        <v>7</v>
      </c>
      <c r="KW5" s="1677">
        <v>5</v>
      </c>
      <c r="KX5" s="1675"/>
      <c r="KY5" s="5">
        <f t="shared" si="184"/>
        <v>5.8</v>
      </c>
      <c r="KZ5" s="25">
        <f t="shared" si="185"/>
        <v>5.8</v>
      </c>
      <c r="LA5" s="176" t="str">
        <f t="shared" si="186"/>
        <v>5.8</v>
      </c>
      <c r="LB5" s="118" t="str">
        <f t="shared" si="187"/>
        <v>C</v>
      </c>
      <c r="LC5" s="117">
        <f t="shared" si="188"/>
        <v>2</v>
      </c>
      <c r="LD5" s="117" t="str">
        <f t="shared" si="189"/>
        <v>2.0</v>
      </c>
      <c r="LE5" s="10">
        <v>4</v>
      </c>
      <c r="LF5" s="27">
        <v>4</v>
      </c>
      <c r="LG5" s="122">
        <v>8.4</v>
      </c>
      <c r="LH5" s="97">
        <v>9</v>
      </c>
      <c r="LI5" s="97"/>
      <c r="LJ5" s="5">
        <f t="shared" si="190"/>
        <v>8.8000000000000007</v>
      </c>
      <c r="LK5" s="25">
        <f t="shared" si="191"/>
        <v>8.8000000000000007</v>
      </c>
      <c r="LL5" s="176" t="str">
        <f t="shared" si="192"/>
        <v>8.8</v>
      </c>
      <c r="LM5" s="118" t="str">
        <f t="shared" si="193"/>
        <v>A</v>
      </c>
      <c r="LN5" s="117">
        <f t="shared" si="194"/>
        <v>4</v>
      </c>
      <c r="LO5" s="117" t="str">
        <f t="shared" si="195"/>
        <v>4.0</v>
      </c>
      <c r="LP5" s="10">
        <v>1</v>
      </c>
      <c r="LQ5" s="27">
        <v>1</v>
      </c>
      <c r="LR5" s="508">
        <v>8</v>
      </c>
      <c r="LS5" s="547">
        <v>8</v>
      </c>
      <c r="LT5" s="547"/>
      <c r="LU5" s="5">
        <f t="shared" si="196"/>
        <v>8</v>
      </c>
      <c r="LV5" s="25">
        <f t="shared" si="197"/>
        <v>8</v>
      </c>
      <c r="LW5" s="176" t="str">
        <f t="shared" si="198"/>
        <v>8.0</v>
      </c>
      <c r="LX5" s="118" t="str">
        <f t="shared" si="199"/>
        <v>B+</v>
      </c>
      <c r="LY5" s="117">
        <f t="shared" si="200"/>
        <v>3.5</v>
      </c>
      <c r="LZ5" s="117" t="str">
        <f t="shared" si="201"/>
        <v>3.5</v>
      </c>
      <c r="MA5" s="10">
        <v>1</v>
      </c>
      <c r="MB5" s="27">
        <v>1</v>
      </c>
      <c r="MC5" s="122">
        <v>7.6</v>
      </c>
      <c r="MD5" s="97">
        <v>8</v>
      </c>
      <c r="ME5" s="454"/>
      <c r="MF5" s="816">
        <f t="shared" si="202"/>
        <v>7.8</v>
      </c>
      <c r="MG5" s="817">
        <f t="shared" si="203"/>
        <v>7.8</v>
      </c>
      <c r="MH5" s="818" t="str">
        <f t="shared" si="204"/>
        <v>7.8</v>
      </c>
      <c r="MI5" s="819" t="str">
        <f t="shared" si="205"/>
        <v>B</v>
      </c>
      <c r="MJ5" s="820">
        <f t="shared" si="110"/>
        <v>3</v>
      </c>
      <c r="MK5" s="820" t="str">
        <f t="shared" si="111"/>
        <v>3.0</v>
      </c>
      <c r="ML5" s="821">
        <v>2</v>
      </c>
      <c r="MM5" s="822">
        <v>2</v>
      </c>
      <c r="MN5" s="1668">
        <v>7.5</v>
      </c>
      <c r="MO5" s="1682">
        <v>7</v>
      </c>
      <c r="MQ5" s="855">
        <f t="shared" si="206"/>
        <v>7.2</v>
      </c>
      <c r="MR5" s="856">
        <f t="shared" si="207"/>
        <v>7.2</v>
      </c>
      <c r="MS5" s="857" t="str">
        <f t="shared" si="208"/>
        <v>7.2</v>
      </c>
      <c r="MT5" s="858" t="str">
        <f t="shared" si="209"/>
        <v>B</v>
      </c>
      <c r="MU5" s="859">
        <f t="shared" si="112"/>
        <v>3</v>
      </c>
      <c r="MV5" s="859" t="str">
        <f t="shared" si="113"/>
        <v>3.0</v>
      </c>
      <c r="MW5" s="781">
        <v>2</v>
      </c>
      <c r="MX5" s="860">
        <v>2</v>
      </c>
      <c r="MY5" s="1668">
        <v>7</v>
      </c>
      <c r="MZ5" s="1696">
        <v>7</v>
      </c>
      <c r="NB5" s="1704">
        <f t="shared" si="210"/>
        <v>7</v>
      </c>
      <c r="NC5" s="1705">
        <f t="shared" si="211"/>
        <v>7</v>
      </c>
      <c r="ND5" s="857" t="str">
        <f t="shared" si="212"/>
        <v>7.0</v>
      </c>
      <c r="NE5" s="1706" t="str">
        <f t="shared" si="213"/>
        <v>B</v>
      </c>
      <c r="NF5" s="1705">
        <f t="shared" si="214"/>
        <v>3</v>
      </c>
      <c r="NG5" s="1705" t="str">
        <f t="shared" si="215"/>
        <v>3.0</v>
      </c>
      <c r="NH5" s="1707">
        <v>2</v>
      </c>
      <c r="NI5" s="860">
        <v>2</v>
      </c>
      <c r="NJ5" s="1719">
        <f t="shared" si="216"/>
        <v>12</v>
      </c>
      <c r="NK5" s="1720">
        <f t="shared" si="217"/>
        <v>2.7916666666666665</v>
      </c>
      <c r="NL5" s="1721" t="str">
        <f t="shared" si="218"/>
        <v>2.79</v>
      </c>
    </row>
    <row r="6" spans="1:376" s="14" customFormat="1" ht="18.75" customHeight="1" x14ac:dyDescent="0.3">
      <c r="A6" s="150">
        <v>7</v>
      </c>
      <c r="B6" s="150" t="s">
        <v>99</v>
      </c>
      <c r="C6" s="151" t="s">
        <v>207</v>
      </c>
      <c r="D6" s="147" t="s">
        <v>208</v>
      </c>
      <c r="E6" s="406" t="s">
        <v>209</v>
      </c>
      <c r="F6" s="615" t="s">
        <v>670</v>
      </c>
      <c r="G6" s="211" t="s">
        <v>326</v>
      </c>
      <c r="H6" s="212" t="s">
        <v>16</v>
      </c>
      <c r="I6" s="355" t="s">
        <v>114</v>
      </c>
      <c r="J6" s="375"/>
      <c r="K6" s="381" t="str">
        <f t="shared" si="0"/>
        <v>0.0</v>
      </c>
      <c r="L6" s="302" t="str">
        <f t="shared" si="1"/>
        <v>F</v>
      </c>
      <c r="M6" s="117">
        <f t="shared" si="2"/>
        <v>0</v>
      </c>
      <c r="N6" s="67" t="str">
        <f t="shared" si="3"/>
        <v>0.0</v>
      </c>
      <c r="O6" s="1096"/>
      <c r="P6" s="176" t="str">
        <f t="shared" si="4"/>
        <v>0.0</v>
      </c>
      <c r="Q6" s="118" t="str">
        <f t="shared" si="5"/>
        <v>F</v>
      </c>
      <c r="R6" s="117">
        <f t="shared" si="6"/>
        <v>0</v>
      </c>
      <c r="S6" s="67" t="str">
        <f t="shared" si="7"/>
        <v>0.0</v>
      </c>
      <c r="T6" s="134">
        <v>8.8000000000000007</v>
      </c>
      <c r="U6" s="135">
        <v>7</v>
      </c>
      <c r="V6" s="136"/>
      <c r="W6" s="5">
        <f t="shared" si="8"/>
        <v>7.7</v>
      </c>
      <c r="X6" s="6">
        <f t="shared" si="9"/>
        <v>7.7</v>
      </c>
      <c r="Y6" s="176" t="str">
        <f t="shared" si="10"/>
        <v>7.7</v>
      </c>
      <c r="Z6" s="8" t="str">
        <f t="shared" si="11"/>
        <v>B</v>
      </c>
      <c r="AA6" s="7">
        <f t="shared" si="12"/>
        <v>3</v>
      </c>
      <c r="AB6" s="7" t="str">
        <f t="shared" si="13"/>
        <v>3.0</v>
      </c>
      <c r="AC6" s="10">
        <v>3</v>
      </c>
      <c r="AD6" s="28">
        <v>3</v>
      </c>
      <c r="AE6" s="134">
        <v>8.1999999999999993</v>
      </c>
      <c r="AF6" s="135">
        <v>9</v>
      </c>
      <c r="AG6" s="136"/>
      <c r="AH6" s="53">
        <f t="shared" si="14"/>
        <v>8.6999999999999993</v>
      </c>
      <c r="AI6" s="54">
        <f t="shared" si="15"/>
        <v>8.6999999999999993</v>
      </c>
      <c r="AJ6" s="183" t="str">
        <f t="shared" si="16"/>
        <v>8.7</v>
      </c>
      <c r="AK6" s="51" t="str">
        <f t="shared" si="17"/>
        <v>A</v>
      </c>
      <c r="AL6" s="55">
        <f t="shared" si="18"/>
        <v>4</v>
      </c>
      <c r="AM6" s="55" t="str">
        <f t="shared" si="19"/>
        <v>4.0</v>
      </c>
      <c r="AN6" s="112">
        <v>3</v>
      </c>
      <c r="AO6" s="88">
        <v>3</v>
      </c>
      <c r="AP6" s="172"/>
      <c r="AQ6" s="135"/>
      <c r="AR6" s="136"/>
      <c r="AS6" s="5">
        <f t="shared" si="20"/>
        <v>0</v>
      </c>
      <c r="AT6" s="25">
        <f t="shared" si="21"/>
        <v>0</v>
      </c>
      <c r="AU6" s="176" t="str">
        <f t="shared" si="22"/>
        <v>0.0</v>
      </c>
      <c r="AV6" s="118" t="str">
        <f t="shared" si="23"/>
        <v>F</v>
      </c>
      <c r="AW6" s="117">
        <f t="shared" si="24"/>
        <v>0</v>
      </c>
      <c r="AX6" s="117" t="str">
        <f t="shared" si="25"/>
        <v>0.0</v>
      </c>
      <c r="AY6" s="10">
        <v>3</v>
      </c>
      <c r="AZ6" s="28"/>
      <c r="BA6" s="134"/>
      <c r="BB6" s="135"/>
      <c r="BC6" s="136"/>
      <c r="BD6" s="5">
        <f t="shared" si="26"/>
        <v>0</v>
      </c>
      <c r="BE6" s="6">
        <f t="shared" si="27"/>
        <v>0</v>
      </c>
      <c r="BF6" s="176" t="str">
        <f t="shared" si="28"/>
        <v>0.0</v>
      </c>
      <c r="BG6" s="8" t="str">
        <f t="shared" si="29"/>
        <v>F</v>
      </c>
      <c r="BH6" s="7">
        <f t="shared" si="30"/>
        <v>0</v>
      </c>
      <c r="BI6" s="7" t="str">
        <f t="shared" si="31"/>
        <v>0.0</v>
      </c>
      <c r="BJ6" s="10"/>
      <c r="BK6" s="28"/>
      <c r="BL6" s="122">
        <v>6.1</v>
      </c>
      <c r="BM6" s="121">
        <v>2</v>
      </c>
      <c r="BN6" s="121">
        <v>6</v>
      </c>
      <c r="BO6" s="5">
        <f t="shared" si="32"/>
        <v>3.6</v>
      </c>
      <c r="BP6" s="25">
        <f t="shared" si="33"/>
        <v>6</v>
      </c>
      <c r="BQ6" s="176" t="str">
        <f t="shared" si="34"/>
        <v>6.0</v>
      </c>
      <c r="BR6" s="118" t="str">
        <f t="shared" si="35"/>
        <v>C</v>
      </c>
      <c r="BS6" s="7">
        <f t="shared" si="36"/>
        <v>2</v>
      </c>
      <c r="BT6" s="7" t="str">
        <f t="shared" si="37"/>
        <v>2.0</v>
      </c>
      <c r="BU6" s="10">
        <v>3</v>
      </c>
      <c r="BV6" s="27">
        <v>3</v>
      </c>
      <c r="BW6" s="159"/>
      <c r="BX6" s="163"/>
      <c r="BY6" s="163"/>
      <c r="BZ6" s="5">
        <f t="shared" si="38"/>
        <v>0</v>
      </c>
      <c r="CA6" s="25">
        <f t="shared" si="39"/>
        <v>0</v>
      </c>
      <c r="CB6" s="176" t="str">
        <f t="shared" si="40"/>
        <v>0.0</v>
      </c>
      <c r="CC6" s="118" t="str">
        <f t="shared" si="41"/>
        <v>F</v>
      </c>
      <c r="CD6" s="24">
        <f t="shared" si="42"/>
        <v>0</v>
      </c>
      <c r="CE6" s="24" t="str">
        <f t="shared" si="43"/>
        <v>0.0</v>
      </c>
      <c r="CF6" s="10"/>
      <c r="CG6" s="27"/>
      <c r="CH6" s="111">
        <f t="shared" si="44"/>
        <v>12</v>
      </c>
      <c r="CI6" s="109">
        <f t="shared" si="45"/>
        <v>2.25</v>
      </c>
      <c r="CJ6" s="105" t="str">
        <f t="shared" si="46"/>
        <v>2.25</v>
      </c>
      <c r="CK6" s="106" t="str">
        <f t="shared" si="47"/>
        <v>Lên lớp</v>
      </c>
      <c r="CL6" s="107">
        <f t="shared" si="48"/>
        <v>9</v>
      </c>
      <c r="CM6" s="108">
        <f t="shared" si="49"/>
        <v>3</v>
      </c>
      <c r="CN6" s="412" t="str">
        <f t="shared" si="50"/>
        <v>Lên lớp</v>
      </c>
      <c r="CO6" s="421"/>
      <c r="CP6" s="122">
        <v>9</v>
      </c>
      <c r="CQ6" s="97">
        <v>8</v>
      </c>
      <c r="CR6" s="97"/>
      <c r="CS6" s="5">
        <f t="shared" si="51"/>
        <v>8.4</v>
      </c>
      <c r="CT6" s="25">
        <f t="shared" si="52"/>
        <v>8.4</v>
      </c>
      <c r="CU6" s="176" t="str">
        <f t="shared" si="53"/>
        <v>8.4</v>
      </c>
      <c r="CV6" s="118" t="str">
        <f t="shared" si="54"/>
        <v>B+</v>
      </c>
      <c r="CW6" s="117">
        <f t="shared" si="55"/>
        <v>3.5</v>
      </c>
      <c r="CX6" s="117" t="str">
        <f t="shared" si="56"/>
        <v>3.5</v>
      </c>
      <c r="CY6" s="10">
        <v>2</v>
      </c>
      <c r="CZ6" s="27">
        <v>2</v>
      </c>
      <c r="DA6" s="122">
        <v>6.7</v>
      </c>
      <c r="DB6" s="97">
        <v>8</v>
      </c>
      <c r="DC6" s="97"/>
      <c r="DD6" s="5">
        <f t="shared" si="57"/>
        <v>7.5</v>
      </c>
      <c r="DE6" s="25">
        <f t="shared" si="58"/>
        <v>7.5</v>
      </c>
      <c r="DF6" s="176" t="str">
        <f t="shared" si="59"/>
        <v>7.5</v>
      </c>
      <c r="DG6" s="118" t="str">
        <f t="shared" si="60"/>
        <v>B</v>
      </c>
      <c r="DH6" s="117">
        <f t="shared" si="61"/>
        <v>3</v>
      </c>
      <c r="DI6" s="117" t="str">
        <f t="shared" si="62"/>
        <v>3.0</v>
      </c>
      <c r="DJ6" s="10">
        <v>2</v>
      </c>
      <c r="DK6" s="27">
        <v>2</v>
      </c>
      <c r="DL6" s="122">
        <v>7.4</v>
      </c>
      <c r="DM6" s="97">
        <v>9</v>
      </c>
      <c r="DN6" s="97"/>
      <c r="DO6" s="5">
        <f t="shared" si="63"/>
        <v>8.4</v>
      </c>
      <c r="DP6" s="25">
        <f t="shared" si="64"/>
        <v>8.4</v>
      </c>
      <c r="DQ6" s="176" t="str">
        <f t="shared" si="65"/>
        <v>8.4</v>
      </c>
      <c r="DR6" s="118" t="str">
        <f t="shared" si="66"/>
        <v>B+</v>
      </c>
      <c r="DS6" s="117">
        <f t="shared" si="67"/>
        <v>3.5</v>
      </c>
      <c r="DT6" s="117" t="str">
        <f t="shared" si="68"/>
        <v>3.5</v>
      </c>
      <c r="DU6" s="10">
        <v>2</v>
      </c>
      <c r="DV6" s="27">
        <v>2</v>
      </c>
      <c r="DW6" s="122">
        <v>8.1999999999999993</v>
      </c>
      <c r="DX6" s="97">
        <v>7</v>
      </c>
      <c r="DY6" s="97"/>
      <c r="DZ6" s="5">
        <f t="shared" si="69"/>
        <v>7.5</v>
      </c>
      <c r="EA6" s="25">
        <f t="shared" si="70"/>
        <v>7.5</v>
      </c>
      <c r="EB6" s="176" t="str">
        <f t="shared" si="71"/>
        <v>7.5</v>
      </c>
      <c r="EC6" s="118" t="str">
        <f t="shared" si="72"/>
        <v>B</v>
      </c>
      <c r="ED6" s="117">
        <f t="shared" si="73"/>
        <v>3</v>
      </c>
      <c r="EE6" s="117" t="str">
        <f t="shared" si="74"/>
        <v>3.0</v>
      </c>
      <c r="EF6" s="10">
        <v>3</v>
      </c>
      <c r="EG6" s="27">
        <v>3</v>
      </c>
      <c r="EH6" s="122">
        <v>8.4</v>
      </c>
      <c r="EI6" s="97">
        <v>8</v>
      </c>
      <c r="EJ6" s="97"/>
      <c r="EK6" s="5">
        <f t="shared" si="75"/>
        <v>8.1999999999999993</v>
      </c>
      <c r="EL6" s="25">
        <f t="shared" si="76"/>
        <v>8.1999999999999993</v>
      </c>
      <c r="EM6" s="176" t="str">
        <f t="shared" si="77"/>
        <v>8.2</v>
      </c>
      <c r="EN6" s="118" t="str">
        <f t="shared" si="78"/>
        <v>B+</v>
      </c>
      <c r="EO6" s="117">
        <f t="shared" si="79"/>
        <v>3.5</v>
      </c>
      <c r="EP6" s="117" t="str">
        <f t="shared" si="80"/>
        <v>3.5</v>
      </c>
      <c r="EQ6" s="10">
        <v>4</v>
      </c>
      <c r="ER6" s="27">
        <v>4</v>
      </c>
      <c r="ES6" s="122">
        <v>8.1999999999999993</v>
      </c>
      <c r="ET6" s="97">
        <v>9</v>
      </c>
      <c r="EU6" s="97"/>
      <c r="EV6" s="5">
        <f t="shared" si="81"/>
        <v>8.6999999999999993</v>
      </c>
      <c r="EW6" s="25">
        <f t="shared" si="82"/>
        <v>8.6999999999999993</v>
      </c>
      <c r="EX6" s="176" t="str">
        <f t="shared" si="83"/>
        <v>8.7</v>
      </c>
      <c r="EY6" s="118" t="str">
        <f t="shared" si="84"/>
        <v>A</v>
      </c>
      <c r="EZ6" s="117">
        <f t="shared" si="85"/>
        <v>4</v>
      </c>
      <c r="FA6" s="117" t="str">
        <f t="shared" si="86"/>
        <v>4.0</v>
      </c>
      <c r="FB6" s="10">
        <v>3</v>
      </c>
      <c r="FC6" s="27">
        <v>3</v>
      </c>
      <c r="FD6" s="508"/>
      <c r="FE6" s="547"/>
      <c r="FF6" s="547"/>
      <c r="FG6" s="5">
        <f t="shared" si="87"/>
        <v>0</v>
      </c>
      <c r="FH6" s="25">
        <f t="shared" si="88"/>
        <v>0</v>
      </c>
      <c r="FI6" s="176" t="str">
        <f t="shared" si="89"/>
        <v>0.0</v>
      </c>
      <c r="FJ6" s="118" t="str">
        <f t="shared" si="90"/>
        <v>F</v>
      </c>
      <c r="FK6" s="117">
        <f t="shared" si="91"/>
        <v>0</v>
      </c>
      <c r="FL6" s="117" t="str">
        <f t="shared" si="92"/>
        <v>0.0</v>
      </c>
      <c r="FM6" s="10">
        <v>2</v>
      </c>
      <c r="FN6" s="27"/>
      <c r="FO6" s="497">
        <f t="shared" si="93"/>
        <v>18</v>
      </c>
      <c r="FP6" s="498">
        <f t="shared" si="94"/>
        <v>3.0555555555555554</v>
      </c>
      <c r="FQ6" s="499" t="str">
        <f t="shared" si="95"/>
        <v>3.06</v>
      </c>
      <c r="FR6" s="16" t="str">
        <f t="shared" si="96"/>
        <v>Lên lớp</v>
      </c>
      <c r="FS6" s="497">
        <f t="shared" si="97"/>
        <v>30</v>
      </c>
      <c r="FT6" s="498">
        <f t="shared" si="98"/>
        <v>2.7333333333333334</v>
      </c>
      <c r="FU6" s="499" t="str">
        <f t="shared" si="99"/>
        <v>2.73</v>
      </c>
      <c r="FV6" s="504">
        <f t="shared" si="100"/>
        <v>25</v>
      </c>
      <c r="FW6" s="500">
        <f t="shared" si="101"/>
        <v>7.8879999999999999</v>
      </c>
      <c r="FX6" s="501">
        <f t="shared" si="102"/>
        <v>3.28</v>
      </c>
      <c r="FY6" s="502" t="str">
        <f t="shared" si="103"/>
        <v>Lên lớp</v>
      </c>
      <c r="FZ6" s="487"/>
      <c r="GA6" s="833"/>
      <c r="GB6" s="800"/>
      <c r="GC6" s="800"/>
      <c r="GD6" s="5">
        <f t="shared" si="116"/>
        <v>0</v>
      </c>
      <c r="GE6" s="25">
        <f t="shared" si="117"/>
        <v>0</v>
      </c>
      <c r="GF6" s="176" t="str">
        <f t="shared" si="118"/>
        <v>0.0</v>
      </c>
      <c r="GG6" s="118" t="str">
        <f t="shared" si="119"/>
        <v>F</v>
      </c>
      <c r="GH6" s="117">
        <f t="shared" si="120"/>
        <v>0</v>
      </c>
      <c r="GI6" s="117" t="str">
        <f t="shared" si="121"/>
        <v>0.0</v>
      </c>
      <c r="GJ6" s="10"/>
      <c r="GK6" s="27"/>
      <c r="GL6" s="122">
        <v>8.4</v>
      </c>
      <c r="GM6" s="121">
        <v>2</v>
      </c>
      <c r="GN6" s="243">
        <v>9</v>
      </c>
      <c r="GO6" s="5">
        <f t="shared" si="122"/>
        <v>4.5999999999999996</v>
      </c>
      <c r="GP6" s="25">
        <f t="shared" si="123"/>
        <v>8.8000000000000007</v>
      </c>
      <c r="GQ6" s="176" t="str">
        <f t="shared" si="124"/>
        <v>8.8</v>
      </c>
      <c r="GR6" s="118" t="str">
        <f t="shared" si="125"/>
        <v>A</v>
      </c>
      <c r="GS6" s="117">
        <f t="shared" si="126"/>
        <v>4</v>
      </c>
      <c r="GT6" s="117" t="str">
        <f t="shared" si="127"/>
        <v>4.0</v>
      </c>
      <c r="GU6" s="622">
        <v>2</v>
      </c>
      <c r="GV6" s="27">
        <v>2</v>
      </c>
      <c r="GW6" s="454">
        <v>8.6</v>
      </c>
      <c r="GX6" s="97">
        <v>7</v>
      </c>
      <c r="GZ6" s="5">
        <f t="shared" si="128"/>
        <v>7.6</v>
      </c>
      <c r="HA6" s="25">
        <f t="shared" si="129"/>
        <v>7.6</v>
      </c>
      <c r="HB6" s="176" t="str">
        <f t="shared" si="130"/>
        <v>7.6</v>
      </c>
      <c r="HC6" s="118" t="str">
        <f t="shared" si="131"/>
        <v>B</v>
      </c>
      <c r="HD6" s="117">
        <f t="shared" si="132"/>
        <v>3</v>
      </c>
      <c r="HE6" s="117" t="str">
        <f t="shared" si="133"/>
        <v>3.0</v>
      </c>
      <c r="HF6" s="10">
        <v>3</v>
      </c>
      <c r="HG6" s="28">
        <v>3</v>
      </c>
      <c r="HH6" s="159">
        <v>7.7</v>
      </c>
      <c r="HI6" s="163">
        <v>8</v>
      </c>
      <c r="HJ6" s="640"/>
      <c r="HK6" s="5">
        <f t="shared" si="134"/>
        <v>7.9</v>
      </c>
      <c r="HL6" s="25">
        <f t="shared" si="135"/>
        <v>7.9</v>
      </c>
      <c r="HM6" s="176" t="str">
        <f t="shared" si="136"/>
        <v>7.9</v>
      </c>
      <c r="HN6" s="118" t="str">
        <f t="shared" si="137"/>
        <v>B</v>
      </c>
      <c r="HO6" s="117">
        <f t="shared" si="138"/>
        <v>3</v>
      </c>
      <c r="HP6" s="117" t="str">
        <f t="shared" si="139"/>
        <v>3.0</v>
      </c>
      <c r="HQ6" s="10">
        <v>3</v>
      </c>
      <c r="HR6" s="27">
        <v>3</v>
      </c>
      <c r="HS6" s="362">
        <v>8.6</v>
      </c>
      <c r="HT6" s="121">
        <v>10</v>
      </c>
      <c r="HU6" s="121"/>
      <c r="HV6" s="5">
        <f t="shared" si="140"/>
        <v>9.4</v>
      </c>
      <c r="HW6" s="25">
        <f t="shared" si="141"/>
        <v>9.4</v>
      </c>
      <c r="HX6" s="176" t="str">
        <f t="shared" si="142"/>
        <v>9.4</v>
      </c>
      <c r="HY6" s="118" t="str">
        <f t="shared" si="143"/>
        <v>A</v>
      </c>
      <c r="HZ6" s="117">
        <f t="shared" si="144"/>
        <v>4</v>
      </c>
      <c r="IA6" s="117" t="str">
        <f t="shared" si="145"/>
        <v>4.0</v>
      </c>
      <c r="IB6" s="10">
        <v>3</v>
      </c>
      <c r="IC6" s="27">
        <v>3</v>
      </c>
      <c r="ID6" s="31">
        <v>6.8</v>
      </c>
      <c r="IE6" s="800">
        <v>9</v>
      </c>
      <c r="IF6" s="800"/>
      <c r="IG6" s="816">
        <f t="shared" si="146"/>
        <v>8.1</v>
      </c>
      <c r="IH6" s="817">
        <f t="shared" si="147"/>
        <v>8.1</v>
      </c>
      <c r="II6" s="818" t="str">
        <f t="shared" si="148"/>
        <v>8.1</v>
      </c>
      <c r="IJ6" s="819" t="str">
        <f t="shared" si="149"/>
        <v>B+</v>
      </c>
      <c r="IK6" s="820">
        <f t="shared" si="104"/>
        <v>3.5</v>
      </c>
      <c r="IL6" s="820" t="str">
        <f t="shared" si="105"/>
        <v>3.5</v>
      </c>
      <c r="IM6" s="821">
        <v>2</v>
      </c>
      <c r="IN6" s="822">
        <v>2</v>
      </c>
      <c r="IO6" s="122">
        <v>7.4</v>
      </c>
      <c r="IP6" s="97">
        <v>8</v>
      </c>
      <c r="IQ6" s="97"/>
      <c r="IR6" s="5">
        <f t="shared" si="150"/>
        <v>7.8</v>
      </c>
      <c r="IS6" s="25">
        <f t="shared" si="151"/>
        <v>7.8</v>
      </c>
      <c r="IT6" s="176" t="str">
        <f t="shared" si="152"/>
        <v>7.8</v>
      </c>
      <c r="IU6" s="118" t="str">
        <f t="shared" si="153"/>
        <v>B</v>
      </c>
      <c r="IV6" s="117">
        <f t="shared" si="154"/>
        <v>3</v>
      </c>
      <c r="IW6" s="117" t="str">
        <f t="shared" si="155"/>
        <v>3.0</v>
      </c>
      <c r="IX6" s="10">
        <v>3</v>
      </c>
      <c r="IY6" s="27">
        <v>3</v>
      </c>
      <c r="IZ6" s="788">
        <v>8</v>
      </c>
      <c r="JA6" s="97">
        <v>8</v>
      </c>
      <c r="JB6" s="97"/>
      <c r="JC6" s="5">
        <f t="shared" si="156"/>
        <v>8</v>
      </c>
      <c r="JD6" s="25">
        <f t="shared" si="157"/>
        <v>8</v>
      </c>
      <c r="JE6" s="176" t="str">
        <f t="shared" si="158"/>
        <v>8.0</v>
      </c>
      <c r="JF6" s="118" t="str">
        <f t="shared" si="159"/>
        <v>B+</v>
      </c>
      <c r="JG6" s="117">
        <f t="shared" si="160"/>
        <v>3.5</v>
      </c>
      <c r="JH6" s="117" t="str">
        <f t="shared" si="161"/>
        <v>3.5</v>
      </c>
      <c r="JI6" s="10">
        <v>2</v>
      </c>
      <c r="JJ6" s="27">
        <v>2</v>
      </c>
      <c r="JK6" s="31">
        <v>8.3000000000000007</v>
      </c>
      <c r="JL6" s="800">
        <v>10</v>
      </c>
      <c r="JM6" s="800"/>
      <c r="JN6" s="5">
        <f t="shared" si="162"/>
        <v>9.3000000000000007</v>
      </c>
      <c r="JO6" s="25">
        <f t="shared" si="163"/>
        <v>9.3000000000000007</v>
      </c>
      <c r="JP6" s="176" t="str">
        <f t="shared" si="106"/>
        <v>9.3</v>
      </c>
      <c r="JQ6" s="118" t="str">
        <f t="shared" si="107"/>
        <v>A</v>
      </c>
      <c r="JR6" s="117">
        <f t="shared" si="164"/>
        <v>4</v>
      </c>
      <c r="JS6" s="117" t="str">
        <f t="shared" si="165"/>
        <v>4.0</v>
      </c>
      <c r="JT6" s="10">
        <v>3</v>
      </c>
      <c r="JU6" s="27">
        <v>3</v>
      </c>
      <c r="JV6" s="122">
        <v>9.1999999999999993</v>
      </c>
      <c r="JW6" s="454">
        <v>9</v>
      </c>
      <c r="JX6" s="454"/>
      <c r="JY6" s="5">
        <f t="shared" si="166"/>
        <v>9.1</v>
      </c>
      <c r="JZ6" s="25">
        <f t="shared" si="167"/>
        <v>9.1</v>
      </c>
      <c r="KA6" s="176" t="str">
        <f t="shared" si="108"/>
        <v>9.1</v>
      </c>
      <c r="KB6" s="118" t="str">
        <f t="shared" si="109"/>
        <v>A</v>
      </c>
      <c r="KC6" s="117">
        <f t="shared" si="168"/>
        <v>4</v>
      </c>
      <c r="KD6" s="117" t="str">
        <f t="shared" si="169"/>
        <v>4.0</v>
      </c>
      <c r="KE6" s="10">
        <v>2</v>
      </c>
      <c r="KF6" s="27">
        <v>2</v>
      </c>
      <c r="KG6" s="884">
        <f t="shared" si="170"/>
        <v>23</v>
      </c>
      <c r="KH6" s="885">
        <f t="shared" si="171"/>
        <v>3.5217391304347827</v>
      </c>
      <c r="KI6" s="886" t="str">
        <f t="shared" si="172"/>
        <v>3.52</v>
      </c>
      <c r="KJ6" s="521" t="str">
        <f t="shared" si="173"/>
        <v>Lên lớp</v>
      </c>
      <c r="KK6" s="887">
        <f t="shared" si="174"/>
        <v>53</v>
      </c>
      <c r="KL6" s="885">
        <f t="shared" si="175"/>
        <v>3.0754716981132075</v>
      </c>
      <c r="KM6" s="886" t="str">
        <f t="shared" si="176"/>
        <v>3.08</v>
      </c>
      <c r="KN6" s="888">
        <f t="shared" si="177"/>
        <v>23</v>
      </c>
      <c r="KO6" s="889">
        <f t="shared" si="178"/>
        <v>8.4347826086956541</v>
      </c>
      <c r="KP6" s="890">
        <f t="shared" si="179"/>
        <v>3.5217391304347827</v>
      </c>
      <c r="KQ6" s="891">
        <f t="shared" si="180"/>
        <v>48</v>
      </c>
      <c r="KR6" s="892">
        <f t="shared" si="181"/>
        <v>8.15</v>
      </c>
      <c r="KS6" s="893">
        <f t="shared" si="182"/>
        <v>3.3958333333333335</v>
      </c>
      <c r="KT6" s="521" t="str">
        <f t="shared" si="183"/>
        <v>Lên lớp</v>
      </c>
      <c r="KU6" s="84"/>
      <c r="KV6" s="1668">
        <v>8</v>
      </c>
      <c r="KW6" s="1677">
        <v>9</v>
      </c>
      <c r="KX6" s="1675"/>
      <c r="KY6" s="5">
        <f t="shared" si="184"/>
        <v>8.6</v>
      </c>
      <c r="KZ6" s="25">
        <f t="shared" si="185"/>
        <v>8.6</v>
      </c>
      <c r="LA6" s="176" t="str">
        <f t="shared" si="186"/>
        <v>8.6</v>
      </c>
      <c r="LB6" s="118" t="str">
        <f t="shared" si="187"/>
        <v>A</v>
      </c>
      <c r="LC6" s="117">
        <f t="shared" si="188"/>
        <v>4</v>
      </c>
      <c r="LD6" s="117" t="str">
        <f t="shared" si="189"/>
        <v>4.0</v>
      </c>
      <c r="LE6" s="10">
        <v>4</v>
      </c>
      <c r="LF6" s="27">
        <v>4</v>
      </c>
      <c r="LG6" s="122">
        <v>8.4</v>
      </c>
      <c r="LH6" s="97">
        <v>9</v>
      </c>
      <c r="LI6" s="97"/>
      <c r="LJ6" s="5">
        <f t="shared" si="190"/>
        <v>8.8000000000000007</v>
      </c>
      <c r="LK6" s="25">
        <f t="shared" si="191"/>
        <v>8.8000000000000007</v>
      </c>
      <c r="LL6" s="176" t="str">
        <f t="shared" si="192"/>
        <v>8.8</v>
      </c>
      <c r="LM6" s="118" t="str">
        <f t="shared" si="193"/>
        <v>A</v>
      </c>
      <c r="LN6" s="117">
        <f t="shared" si="194"/>
        <v>4</v>
      </c>
      <c r="LO6" s="117" t="str">
        <f t="shared" si="195"/>
        <v>4.0</v>
      </c>
      <c r="LP6" s="10">
        <v>1</v>
      </c>
      <c r="LQ6" s="27">
        <v>1</v>
      </c>
      <c r="LR6" s="508">
        <v>8</v>
      </c>
      <c r="LS6" s="547">
        <v>9</v>
      </c>
      <c r="LT6" s="547"/>
      <c r="LU6" s="5">
        <f t="shared" si="196"/>
        <v>8.6</v>
      </c>
      <c r="LV6" s="25">
        <f t="shared" si="197"/>
        <v>8.6</v>
      </c>
      <c r="LW6" s="176" t="str">
        <f t="shared" si="198"/>
        <v>8.6</v>
      </c>
      <c r="LX6" s="118" t="str">
        <f t="shared" si="199"/>
        <v>A</v>
      </c>
      <c r="LY6" s="117">
        <f t="shared" si="200"/>
        <v>4</v>
      </c>
      <c r="LZ6" s="117" t="str">
        <f t="shared" si="201"/>
        <v>4.0</v>
      </c>
      <c r="MA6" s="10">
        <v>1</v>
      </c>
      <c r="MB6" s="27">
        <v>1</v>
      </c>
      <c r="MC6" s="122">
        <v>8</v>
      </c>
      <c r="MD6" s="97">
        <v>10</v>
      </c>
      <c r="ME6" s="454"/>
      <c r="MF6" s="816">
        <f t="shared" si="202"/>
        <v>9.1999999999999993</v>
      </c>
      <c r="MG6" s="817">
        <f t="shared" si="203"/>
        <v>9.1999999999999993</v>
      </c>
      <c r="MH6" s="818" t="str">
        <f t="shared" si="204"/>
        <v>9.2</v>
      </c>
      <c r="MI6" s="819" t="str">
        <f t="shared" si="205"/>
        <v>A</v>
      </c>
      <c r="MJ6" s="820">
        <f t="shared" si="110"/>
        <v>4</v>
      </c>
      <c r="MK6" s="820" t="str">
        <f t="shared" si="111"/>
        <v>4.0</v>
      </c>
      <c r="ML6" s="821">
        <v>2</v>
      </c>
      <c r="MM6" s="822">
        <v>2</v>
      </c>
      <c r="MN6" s="1668">
        <v>9</v>
      </c>
      <c r="MO6" s="1682">
        <v>9</v>
      </c>
      <c r="MQ6" s="855">
        <f t="shared" si="206"/>
        <v>9</v>
      </c>
      <c r="MR6" s="856">
        <f t="shared" si="207"/>
        <v>9</v>
      </c>
      <c r="MS6" s="857" t="str">
        <f t="shared" si="208"/>
        <v>9.0</v>
      </c>
      <c r="MT6" s="858" t="str">
        <f t="shared" si="209"/>
        <v>A</v>
      </c>
      <c r="MU6" s="859">
        <f t="shared" si="112"/>
        <v>4</v>
      </c>
      <c r="MV6" s="859" t="str">
        <f t="shared" si="113"/>
        <v>4.0</v>
      </c>
      <c r="MW6" s="781">
        <v>2</v>
      </c>
      <c r="MX6" s="860">
        <v>2</v>
      </c>
      <c r="MY6" s="1668">
        <v>9.1999999999999993</v>
      </c>
      <c r="MZ6" s="1696">
        <v>9</v>
      </c>
      <c r="NB6" s="1704">
        <f t="shared" si="210"/>
        <v>9.1</v>
      </c>
      <c r="NC6" s="1705">
        <f t="shared" si="211"/>
        <v>9.1</v>
      </c>
      <c r="ND6" s="857" t="str">
        <f t="shared" si="212"/>
        <v>9.1</v>
      </c>
      <c r="NE6" s="1706" t="str">
        <f t="shared" si="213"/>
        <v>A</v>
      </c>
      <c r="NF6" s="1705">
        <f t="shared" si="214"/>
        <v>4</v>
      </c>
      <c r="NG6" s="1705" t="str">
        <f t="shared" si="215"/>
        <v>4.0</v>
      </c>
      <c r="NH6" s="1707">
        <v>2</v>
      </c>
      <c r="NI6" s="860">
        <v>2</v>
      </c>
      <c r="NJ6" s="1719">
        <f t="shared" si="216"/>
        <v>12</v>
      </c>
      <c r="NK6" s="1720">
        <f t="shared" si="217"/>
        <v>4</v>
      </c>
      <c r="NL6" s="1721" t="str">
        <f t="shared" si="218"/>
        <v>4.00</v>
      </c>
    </row>
    <row r="7" spans="1:376" s="14" customFormat="1" ht="18.75" customHeight="1" x14ac:dyDescent="0.3">
      <c r="A7" s="126">
        <v>8</v>
      </c>
      <c r="B7" s="126" t="s">
        <v>99</v>
      </c>
      <c r="C7" s="127" t="s">
        <v>210</v>
      </c>
      <c r="D7" s="129" t="s">
        <v>211</v>
      </c>
      <c r="E7" s="130" t="s">
        <v>15</v>
      </c>
      <c r="F7" s="148"/>
      <c r="G7" s="211" t="s">
        <v>327</v>
      </c>
      <c r="H7" s="212" t="s">
        <v>16</v>
      </c>
      <c r="I7" s="355" t="s">
        <v>376</v>
      </c>
      <c r="J7" s="375">
        <v>6.5</v>
      </c>
      <c r="K7" s="381" t="str">
        <f t="shared" si="0"/>
        <v>6.5</v>
      </c>
      <c r="L7" s="302" t="str">
        <f t="shared" si="1"/>
        <v>C+</v>
      </c>
      <c r="M7" s="117">
        <f t="shared" si="2"/>
        <v>2.5</v>
      </c>
      <c r="N7" s="67" t="str">
        <f t="shared" si="3"/>
        <v>2.5</v>
      </c>
      <c r="O7" s="1096">
        <v>6</v>
      </c>
      <c r="P7" s="176" t="str">
        <f t="shared" si="4"/>
        <v>6.0</v>
      </c>
      <c r="Q7" s="118" t="str">
        <f t="shared" si="5"/>
        <v>C</v>
      </c>
      <c r="R7" s="117">
        <f t="shared" si="6"/>
        <v>2</v>
      </c>
      <c r="S7" s="67" t="str">
        <f t="shared" si="7"/>
        <v>2.0</v>
      </c>
      <c r="T7" s="134">
        <v>7.5</v>
      </c>
      <c r="U7" s="135">
        <v>6</v>
      </c>
      <c r="V7" s="136"/>
      <c r="W7" s="5">
        <f t="shared" si="8"/>
        <v>6.6</v>
      </c>
      <c r="X7" s="6">
        <f t="shared" si="9"/>
        <v>6.6</v>
      </c>
      <c r="Y7" s="176" t="str">
        <f t="shared" si="10"/>
        <v>6.6</v>
      </c>
      <c r="Z7" s="8" t="str">
        <f t="shared" si="11"/>
        <v>C+</v>
      </c>
      <c r="AA7" s="7">
        <f t="shared" si="12"/>
        <v>2.5</v>
      </c>
      <c r="AB7" s="7" t="str">
        <f t="shared" si="13"/>
        <v>2.5</v>
      </c>
      <c r="AC7" s="10">
        <v>3</v>
      </c>
      <c r="AD7" s="28">
        <v>3</v>
      </c>
      <c r="AE7" s="134">
        <v>5.8</v>
      </c>
      <c r="AF7" s="135">
        <v>8</v>
      </c>
      <c r="AG7" s="136"/>
      <c r="AH7" s="53">
        <f t="shared" si="14"/>
        <v>7.1</v>
      </c>
      <c r="AI7" s="54">
        <f t="shared" si="15"/>
        <v>7.1</v>
      </c>
      <c r="AJ7" s="183" t="str">
        <f t="shared" si="16"/>
        <v>7.1</v>
      </c>
      <c r="AK7" s="51" t="str">
        <f t="shared" si="17"/>
        <v>B</v>
      </c>
      <c r="AL7" s="55">
        <f t="shared" si="18"/>
        <v>3</v>
      </c>
      <c r="AM7" s="55" t="str">
        <f t="shared" si="19"/>
        <v>3.0</v>
      </c>
      <c r="AN7" s="112">
        <v>3</v>
      </c>
      <c r="AO7" s="88">
        <v>3</v>
      </c>
      <c r="AP7" s="172">
        <v>7.3</v>
      </c>
      <c r="AQ7" s="135">
        <v>7</v>
      </c>
      <c r="AR7" s="136"/>
      <c r="AS7" s="5">
        <f t="shared" si="20"/>
        <v>7.1</v>
      </c>
      <c r="AT7" s="25">
        <f t="shared" si="21"/>
        <v>7.1</v>
      </c>
      <c r="AU7" s="176" t="str">
        <f t="shared" si="22"/>
        <v>7.1</v>
      </c>
      <c r="AV7" s="118" t="str">
        <f t="shared" si="23"/>
        <v>B</v>
      </c>
      <c r="AW7" s="117">
        <f t="shared" si="24"/>
        <v>3</v>
      </c>
      <c r="AX7" s="117" t="str">
        <f t="shared" si="25"/>
        <v>3.0</v>
      </c>
      <c r="AY7" s="10">
        <v>3</v>
      </c>
      <c r="AZ7" s="28">
        <v>3</v>
      </c>
      <c r="BA7" s="134">
        <v>9</v>
      </c>
      <c r="BB7" s="135">
        <v>8</v>
      </c>
      <c r="BC7" s="136"/>
      <c r="BD7" s="5">
        <f t="shared" si="26"/>
        <v>8.4</v>
      </c>
      <c r="BE7" s="6">
        <f t="shared" si="27"/>
        <v>8.4</v>
      </c>
      <c r="BF7" s="176" t="str">
        <f t="shared" si="28"/>
        <v>8.4</v>
      </c>
      <c r="BG7" s="8" t="str">
        <f t="shared" si="29"/>
        <v>B+</v>
      </c>
      <c r="BH7" s="7">
        <f t="shared" si="30"/>
        <v>3.5</v>
      </c>
      <c r="BI7" s="7" t="str">
        <f t="shared" si="31"/>
        <v>3.5</v>
      </c>
      <c r="BJ7" s="10">
        <v>4</v>
      </c>
      <c r="BK7" s="28">
        <v>4</v>
      </c>
      <c r="BL7" s="122">
        <v>5.9</v>
      </c>
      <c r="BM7" s="121">
        <v>3</v>
      </c>
      <c r="BN7" s="121"/>
      <c r="BO7" s="5">
        <f t="shared" si="32"/>
        <v>4.2</v>
      </c>
      <c r="BP7" s="25">
        <f t="shared" si="33"/>
        <v>4.2</v>
      </c>
      <c r="BQ7" s="176" t="str">
        <f t="shared" si="34"/>
        <v>4.2</v>
      </c>
      <c r="BR7" s="118" t="str">
        <f t="shared" si="35"/>
        <v>D</v>
      </c>
      <c r="BS7" s="7">
        <f t="shared" si="36"/>
        <v>1</v>
      </c>
      <c r="BT7" s="7" t="str">
        <f t="shared" si="37"/>
        <v>1.0</v>
      </c>
      <c r="BU7" s="10">
        <v>3</v>
      </c>
      <c r="BV7" s="27">
        <v>3</v>
      </c>
      <c r="BW7" s="159">
        <v>8</v>
      </c>
      <c r="BX7" s="164">
        <v>9</v>
      </c>
      <c r="BY7" s="163"/>
      <c r="BZ7" s="5">
        <f t="shared" si="38"/>
        <v>8.6</v>
      </c>
      <c r="CA7" s="25">
        <f t="shared" si="39"/>
        <v>8.6</v>
      </c>
      <c r="CB7" s="176" t="str">
        <f t="shared" si="40"/>
        <v>8.6</v>
      </c>
      <c r="CC7" s="118" t="str">
        <f t="shared" si="41"/>
        <v>A</v>
      </c>
      <c r="CD7" s="117">
        <f t="shared" si="42"/>
        <v>4</v>
      </c>
      <c r="CE7" s="117" t="str">
        <f t="shared" si="43"/>
        <v>4.0</v>
      </c>
      <c r="CF7" s="10">
        <v>2</v>
      </c>
      <c r="CG7" s="27">
        <v>2</v>
      </c>
      <c r="CH7" s="111">
        <f t="shared" si="44"/>
        <v>18</v>
      </c>
      <c r="CI7" s="109">
        <f t="shared" si="45"/>
        <v>2.8055555555555554</v>
      </c>
      <c r="CJ7" s="105" t="str">
        <f t="shared" si="46"/>
        <v>2.81</v>
      </c>
      <c r="CK7" s="106" t="str">
        <f t="shared" si="47"/>
        <v>Lên lớp</v>
      </c>
      <c r="CL7" s="107">
        <f t="shared" si="48"/>
        <v>18</v>
      </c>
      <c r="CM7" s="108">
        <f t="shared" si="49"/>
        <v>2.8055555555555554</v>
      </c>
      <c r="CN7" s="412" t="str">
        <f t="shared" si="50"/>
        <v>Lên lớp</v>
      </c>
      <c r="CO7" s="421"/>
      <c r="CP7" s="122">
        <v>6.6</v>
      </c>
      <c r="CQ7" s="97">
        <v>7</v>
      </c>
      <c r="CR7" s="97"/>
      <c r="CS7" s="5">
        <f t="shared" si="51"/>
        <v>6.8</v>
      </c>
      <c r="CT7" s="25">
        <f t="shared" si="52"/>
        <v>6.8</v>
      </c>
      <c r="CU7" s="176" t="str">
        <f t="shared" si="53"/>
        <v>6.8</v>
      </c>
      <c r="CV7" s="118" t="str">
        <f t="shared" si="54"/>
        <v>C+</v>
      </c>
      <c r="CW7" s="117">
        <f t="shared" si="55"/>
        <v>2.5</v>
      </c>
      <c r="CX7" s="117" t="str">
        <f t="shared" si="56"/>
        <v>2.5</v>
      </c>
      <c r="CY7" s="10">
        <v>2</v>
      </c>
      <c r="CZ7" s="27">
        <v>2</v>
      </c>
      <c r="DA7" s="122">
        <v>5.6</v>
      </c>
      <c r="DB7" s="97">
        <v>7</v>
      </c>
      <c r="DC7" s="97"/>
      <c r="DD7" s="5">
        <f t="shared" si="57"/>
        <v>6.4</v>
      </c>
      <c r="DE7" s="25">
        <f t="shared" si="58"/>
        <v>6.4</v>
      </c>
      <c r="DF7" s="176" t="str">
        <f t="shared" si="59"/>
        <v>6.4</v>
      </c>
      <c r="DG7" s="118" t="str">
        <f t="shared" si="60"/>
        <v>C</v>
      </c>
      <c r="DH7" s="117">
        <f t="shared" si="61"/>
        <v>2</v>
      </c>
      <c r="DI7" s="117" t="str">
        <f t="shared" si="62"/>
        <v>2.0</v>
      </c>
      <c r="DJ7" s="10">
        <v>2</v>
      </c>
      <c r="DK7" s="27">
        <v>2</v>
      </c>
      <c r="DL7" s="122">
        <v>6.4</v>
      </c>
      <c r="DM7" s="97">
        <v>8</v>
      </c>
      <c r="DN7" s="97"/>
      <c r="DO7" s="5">
        <f t="shared" si="63"/>
        <v>7.4</v>
      </c>
      <c r="DP7" s="25">
        <f t="shared" si="64"/>
        <v>7.4</v>
      </c>
      <c r="DQ7" s="176" t="str">
        <f t="shared" si="65"/>
        <v>7.4</v>
      </c>
      <c r="DR7" s="118" t="str">
        <f t="shared" si="66"/>
        <v>B</v>
      </c>
      <c r="DS7" s="117">
        <f t="shared" si="67"/>
        <v>3</v>
      </c>
      <c r="DT7" s="117" t="str">
        <f t="shared" si="68"/>
        <v>3.0</v>
      </c>
      <c r="DU7" s="10">
        <v>2</v>
      </c>
      <c r="DV7" s="27">
        <v>2</v>
      </c>
      <c r="DW7" s="122">
        <v>5.7</v>
      </c>
      <c r="DX7" s="97">
        <v>9</v>
      </c>
      <c r="DY7" s="97"/>
      <c r="DZ7" s="5">
        <f t="shared" si="69"/>
        <v>7.7</v>
      </c>
      <c r="EA7" s="25">
        <f t="shared" si="70"/>
        <v>7.7</v>
      </c>
      <c r="EB7" s="176" t="str">
        <f t="shared" si="71"/>
        <v>7.7</v>
      </c>
      <c r="EC7" s="118" t="str">
        <f t="shared" si="72"/>
        <v>B</v>
      </c>
      <c r="ED7" s="117">
        <f t="shared" si="73"/>
        <v>3</v>
      </c>
      <c r="EE7" s="117" t="str">
        <f t="shared" si="74"/>
        <v>3.0</v>
      </c>
      <c r="EF7" s="10">
        <v>3</v>
      </c>
      <c r="EG7" s="27">
        <v>3</v>
      </c>
      <c r="EH7" s="122">
        <v>9</v>
      </c>
      <c r="EI7" s="97">
        <v>9</v>
      </c>
      <c r="EJ7" s="97"/>
      <c r="EK7" s="5">
        <f t="shared" si="75"/>
        <v>9</v>
      </c>
      <c r="EL7" s="25">
        <f t="shared" si="76"/>
        <v>9</v>
      </c>
      <c r="EM7" s="176" t="str">
        <f t="shared" si="77"/>
        <v>9.0</v>
      </c>
      <c r="EN7" s="118" t="str">
        <f t="shared" si="78"/>
        <v>A</v>
      </c>
      <c r="EO7" s="117">
        <f t="shared" si="79"/>
        <v>4</v>
      </c>
      <c r="EP7" s="117" t="str">
        <f t="shared" si="80"/>
        <v>4.0</v>
      </c>
      <c r="EQ7" s="10">
        <v>4</v>
      </c>
      <c r="ER7" s="27">
        <v>4</v>
      </c>
      <c r="ES7" s="122">
        <v>8.4</v>
      </c>
      <c r="ET7" s="97">
        <v>9</v>
      </c>
      <c r="EU7" s="97"/>
      <c r="EV7" s="5">
        <f t="shared" si="81"/>
        <v>8.8000000000000007</v>
      </c>
      <c r="EW7" s="25">
        <f t="shared" si="82"/>
        <v>8.8000000000000007</v>
      </c>
      <c r="EX7" s="176" t="str">
        <f t="shared" si="83"/>
        <v>8.8</v>
      </c>
      <c r="EY7" s="118" t="str">
        <f t="shared" si="84"/>
        <v>A</v>
      </c>
      <c r="EZ7" s="117">
        <f t="shared" si="85"/>
        <v>4</v>
      </c>
      <c r="FA7" s="117" t="str">
        <f t="shared" si="86"/>
        <v>4.0</v>
      </c>
      <c r="FB7" s="10">
        <v>3</v>
      </c>
      <c r="FC7" s="27">
        <v>3</v>
      </c>
      <c r="FD7" s="508">
        <v>7.5</v>
      </c>
      <c r="FE7" s="97">
        <v>8</v>
      </c>
      <c r="FF7" s="547"/>
      <c r="FG7" s="5">
        <f t="shared" si="87"/>
        <v>7.8</v>
      </c>
      <c r="FH7" s="25">
        <f t="shared" si="88"/>
        <v>7.8</v>
      </c>
      <c r="FI7" s="176" t="str">
        <f t="shared" si="89"/>
        <v>7.8</v>
      </c>
      <c r="FJ7" s="118" t="str">
        <f t="shared" si="90"/>
        <v>B</v>
      </c>
      <c r="FK7" s="117">
        <f t="shared" si="91"/>
        <v>3</v>
      </c>
      <c r="FL7" s="117" t="str">
        <f t="shared" si="92"/>
        <v>3.0</v>
      </c>
      <c r="FM7" s="10">
        <v>2</v>
      </c>
      <c r="FN7" s="27">
        <v>2</v>
      </c>
      <c r="FO7" s="497">
        <f t="shared" si="93"/>
        <v>18</v>
      </c>
      <c r="FP7" s="498">
        <f t="shared" si="94"/>
        <v>3.2222222222222223</v>
      </c>
      <c r="FQ7" s="499" t="str">
        <f t="shared" si="95"/>
        <v>3.22</v>
      </c>
      <c r="FR7" s="16" t="str">
        <f t="shared" si="96"/>
        <v>Lên lớp</v>
      </c>
      <c r="FS7" s="497">
        <f t="shared" si="97"/>
        <v>36</v>
      </c>
      <c r="FT7" s="498">
        <f t="shared" si="98"/>
        <v>3.0138888888888888</v>
      </c>
      <c r="FU7" s="499" t="str">
        <f t="shared" si="99"/>
        <v>3.01</v>
      </c>
      <c r="FV7" s="504">
        <f t="shared" si="100"/>
        <v>36</v>
      </c>
      <c r="FW7" s="500">
        <f t="shared" si="101"/>
        <v>7.4472222222222211</v>
      </c>
      <c r="FX7" s="501">
        <f t="shared" si="102"/>
        <v>3.0138888888888888</v>
      </c>
      <c r="FY7" s="502" t="str">
        <f t="shared" si="103"/>
        <v>Lên lớp</v>
      </c>
      <c r="FZ7" s="487"/>
      <c r="GA7" s="833">
        <v>7.7</v>
      </c>
      <c r="GB7" s="800">
        <v>8</v>
      </c>
      <c r="GC7" s="800"/>
      <c r="GD7" s="5">
        <f t="shared" si="116"/>
        <v>7.9</v>
      </c>
      <c r="GE7" s="25">
        <f t="shared" si="117"/>
        <v>7.9</v>
      </c>
      <c r="GF7" s="176" t="str">
        <f t="shared" si="118"/>
        <v>7.9</v>
      </c>
      <c r="GG7" s="118" t="str">
        <f t="shared" si="119"/>
        <v>B</v>
      </c>
      <c r="GH7" s="117">
        <f t="shared" si="120"/>
        <v>3</v>
      </c>
      <c r="GI7" s="117" t="str">
        <f t="shared" si="121"/>
        <v>3.0</v>
      </c>
      <c r="GJ7" s="10">
        <v>2</v>
      </c>
      <c r="GK7" s="27">
        <v>2</v>
      </c>
      <c r="GL7" s="159">
        <v>8</v>
      </c>
      <c r="GM7" s="163">
        <v>9</v>
      </c>
      <c r="GN7" s="640"/>
      <c r="GO7" s="5">
        <f t="shared" si="122"/>
        <v>8.6</v>
      </c>
      <c r="GP7" s="25">
        <f t="shared" si="123"/>
        <v>8.6</v>
      </c>
      <c r="GQ7" s="176" t="str">
        <f t="shared" si="124"/>
        <v>8.6</v>
      </c>
      <c r="GR7" s="118" t="str">
        <f t="shared" si="125"/>
        <v>A</v>
      </c>
      <c r="GS7" s="117">
        <f t="shared" si="126"/>
        <v>4</v>
      </c>
      <c r="GT7" s="117" t="str">
        <f t="shared" si="127"/>
        <v>4.0</v>
      </c>
      <c r="GU7" s="781">
        <v>2</v>
      </c>
      <c r="GV7" s="27">
        <v>2</v>
      </c>
      <c r="GW7" s="159">
        <v>8.3000000000000007</v>
      </c>
      <c r="GX7" s="163">
        <v>8</v>
      </c>
      <c r="GY7" s="640"/>
      <c r="GZ7" s="5">
        <f t="shared" si="128"/>
        <v>8.1</v>
      </c>
      <c r="HA7" s="25">
        <f t="shared" si="129"/>
        <v>8.1</v>
      </c>
      <c r="HB7" s="176" t="str">
        <f t="shared" si="130"/>
        <v>8.1</v>
      </c>
      <c r="HC7" s="118" t="str">
        <f t="shared" si="131"/>
        <v>B+</v>
      </c>
      <c r="HD7" s="117">
        <f t="shared" si="132"/>
        <v>3.5</v>
      </c>
      <c r="HE7" s="117" t="str">
        <f t="shared" si="133"/>
        <v>3.5</v>
      </c>
      <c r="HF7" s="10">
        <v>3</v>
      </c>
      <c r="HG7" s="28">
        <v>3</v>
      </c>
      <c r="HH7" s="159">
        <v>7.9</v>
      </c>
      <c r="HI7" s="163">
        <v>9</v>
      </c>
      <c r="HJ7" s="640"/>
      <c r="HK7" s="5">
        <f t="shared" si="134"/>
        <v>8.6</v>
      </c>
      <c r="HL7" s="25">
        <f t="shared" si="135"/>
        <v>8.6</v>
      </c>
      <c r="HM7" s="176" t="str">
        <f t="shared" si="136"/>
        <v>8.6</v>
      </c>
      <c r="HN7" s="118" t="str">
        <f t="shared" si="137"/>
        <v>A</v>
      </c>
      <c r="HO7" s="117">
        <f t="shared" si="138"/>
        <v>4</v>
      </c>
      <c r="HP7" s="117" t="str">
        <f t="shared" si="139"/>
        <v>4.0</v>
      </c>
      <c r="HQ7" s="10">
        <v>3</v>
      </c>
      <c r="HR7" s="27">
        <v>3</v>
      </c>
      <c r="HS7" s="362">
        <v>8.3000000000000007</v>
      </c>
      <c r="HT7" s="121">
        <v>10</v>
      </c>
      <c r="HU7" s="121"/>
      <c r="HV7" s="5">
        <f t="shared" si="140"/>
        <v>9.3000000000000007</v>
      </c>
      <c r="HW7" s="25">
        <f t="shared" si="141"/>
        <v>9.3000000000000007</v>
      </c>
      <c r="HX7" s="176" t="str">
        <f t="shared" si="142"/>
        <v>9.3</v>
      </c>
      <c r="HY7" s="118" t="str">
        <f t="shared" si="143"/>
        <v>A</v>
      </c>
      <c r="HZ7" s="117">
        <f t="shared" si="144"/>
        <v>4</v>
      </c>
      <c r="IA7" s="117" t="str">
        <f t="shared" si="145"/>
        <v>4.0</v>
      </c>
      <c r="IB7" s="10">
        <v>3</v>
      </c>
      <c r="IC7" s="27">
        <v>3</v>
      </c>
      <c r="ID7" s="31">
        <v>6.8</v>
      </c>
      <c r="IE7" s="800">
        <v>9</v>
      </c>
      <c r="IF7" s="800"/>
      <c r="IG7" s="816">
        <f t="shared" si="146"/>
        <v>8.1</v>
      </c>
      <c r="IH7" s="817">
        <f t="shared" si="147"/>
        <v>8.1</v>
      </c>
      <c r="II7" s="818" t="str">
        <f t="shared" si="148"/>
        <v>8.1</v>
      </c>
      <c r="IJ7" s="819" t="str">
        <f t="shared" si="149"/>
        <v>B+</v>
      </c>
      <c r="IK7" s="820">
        <f t="shared" si="104"/>
        <v>3.5</v>
      </c>
      <c r="IL7" s="820" t="str">
        <f t="shared" si="105"/>
        <v>3.5</v>
      </c>
      <c r="IM7" s="821">
        <v>2</v>
      </c>
      <c r="IN7" s="822">
        <v>2</v>
      </c>
      <c r="IO7" s="122">
        <v>8</v>
      </c>
      <c r="IP7" s="97">
        <v>8</v>
      </c>
      <c r="IQ7" s="97"/>
      <c r="IR7" s="5">
        <f t="shared" si="150"/>
        <v>8</v>
      </c>
      <c r="IS7" s="25">
        <f t="shared" si="151"/>
        <v>8</v>
      </c>
      <c r="IT7" s="176" t="str">
        <f t="shared" si="152"/>
        <v>8.0</v>
      </c>
      <c r="IU7" s="118" t="str">
        <f t="shared" si="153"/>
        <v>B+</v>
      </c>
      <c r="IV7" s="117">
        <f t="shared" si="154"/>
        <v>3.5</v>
      </c>
      <c r="IW7" s="117" t="str">
        <f t="shared" si="155"/>
        <v>3.5</v>
      </c>
      <c r="IX7" s="10">
        <v>3</v>
      </c>
      <c r="IY7" s="27">
        <v>3</v>
      </c>
      <c r="IZ7" s="508">
        <v>8</v>
      </c>
      <c r="JA7" s="97">
        <v>9</v>
      </c>
      <c r="JB7" s="547"/>
      <c r="JC7" s="5">
        <f t="shared" si="156"/>
        <v>8.6</v>
      </c>
      <c r="JD7" s="25">
        <f t="shared" si="157"/>
        <v>8.6</v>
      </c>
      <c r="JE7" s="176" t="str">
        <f t="shared" si="158"/>
        <v>8.6</v>
      </c>
      <c r="JF7" s="118" t="str">
        <f t="shared" si="159"/>
        <v>A</v>
      </c>
      <c r="JG7" s="117">
        <f t="shared" si="160"/>
        <v>4</v>
      </c>
      <c r="JH7" s="117" t="str">
        <f t="shared" si="161"/>
        <v>4.0</v>
      </c>
      <c r="JI7" s="10">
        <v>2</v>
      </c>
      <c r="JJ7" s="27">
        <v>2</v>
      </c>
      <c r="JK7" s="31">
        <v>8.4</v>
      </c>
      <c r="JL7" s="800">
        <v>10</v>
      </c>
      <c r="JM7" s="800"/>
      <c r="JN7" s="5">
        <f t="shared" si="162"/>
        <v>9.4</v>
      </c>
      <c r="JO7" s="25">
        <f t="shared" si="163"/>
        <v>9.4</v>
      </c>
      <c r="JP7" s="176" t="str">
        <f t="shared" si="106"/>
        <v>9.4</v>
      </c>
      <c r="JQ7" s="118" t="str">
        <f t="shared" si="107"/>
        <v>A</v>
      </c>
      <c r="JR7" s="117">
        <f t="shared" si="164"/>
        <v>4</v>
      </c>
      <c r="JS7" s="117" t="str">
        <f t="shared" si="165"/>
        <v>4.0</v>
      </c>
      <c r="JT7" s="10">
        <v>3</v>
      </c>
      <c r="JU7" s="27">
        <v>3</v>
      </c>
      <c r="JV7" s="122">
        <v>7.6</v>
      </c>
      <c r="JW7" s="454">
        <v>7.5</v>
      </c>
      <c r="JX7" s="454"/>
      <c r="JY7" s="5">
        <f t="shared" si="166"/>
        <v>7.5</v>
      </c>
      <c r="JZ7" s="25">
        <f t="shared" si="167"/>
        <v>7.5</v>
      </c>
      <c r="KA7" s="176" t="str">
        <f t="shared" si="108"/>
        <v>7.5</v>
      </c>
      <c r="KB7" s="118" t="str">
        <f t="shared" si="109"/>
        <v>B</v>
      </c>
      <c r="KC7" s="117">
        <f t="shared" si="168"/>
        <v>3</v>
      </c>
      <c r="KD7" s="117" t="str">
        <f t="shared" si="169"/>
        <v>3.0</v>
      </c>
      <c r="KE7" s="10">
        <v>2</v>
      </c>
      <c r="KF7" s="27">
        <v>2</v>
      </c>
      <c r="KG7" s="884">
        <f t="shared" si="170"/>
        <v>25</v>
      </c>
      <c r="KH7" s="885">
        <f t="shared" si="171"/>
        <v>3.68</v>
      </c>
      <c r="KI7" s="886" t="str">
        <f t="shared" si="172"/>
        <v>3.68</v>
      </c>
      <c r="KJ7" s="521" t="str">
        <f t="shared" si="173"/>
        <v>Lên lớp</v>
      </c>
      <c r="KK7" s="887">
        <f t="shared" si="174"/>
        <v>61</v>
      </c>
      <c r="KL7" s="885">
        <f t="shared" si="175"/>
        <v>3.2868852459016393</v>
      </c>
      <c r="KM7" s="886" t="str">
        <f t="shared" si="176"/>
        <v>3.29</v>
      </c>
      <c r="KN7" s="888">
        <f t="shared" si="177"/>
        <v>25</v>
      </c>
      <c r="KO7" s="889">
        <f t="shared" si="178"/>
        <v>8.4640000000000004</v>
      </c>
      <c r="KP7" s="890">
        <f t="shared" si="179"/>
        <v>3.68</v>
      </c>
      <c r="KQ7" s="891">
        <f t="shared" si="180"/>
        <v>61</v>
      </c>
      <c r="KR7" s="892">
        <f t="shared" si="181"/>
        <v>7.8639344262295081</v>
      </c>
      <c r="KS7" s="893">
        <f t="shared" si="182"/>
        <v>3.2868852459016393</v>
      </c>
      <c r="KT7" s="521" t="str">
        <f t="shared" si="183"/>
        <v>Lên lớp</v>
      </c>
      <c r="KU7" s="84"/>
      <c r="KV7" s="1668">
        <v>7.2</v>
      </c>
      <c r="KW7" s="1677">
        <v>8</v>
      </c>
      <c r="KX7" s="1675"/>
      <c r="KY7" s="5">
        <f t="shared" si="184"/>
        <v>7.7</v>
      </c>
      <c r="KZ7" s="25">
        <f t="shared" si="185"/>
        <v>7.7</v>
      </c>
      <c r="LA7" s="176" t="str">
        <f t="shared" si="186"/>
        <v>7.7</v>
      </c>
      <c r="LB7" s="118" t="str">
        <f t="shared" si="187"/>
        <v>B</v>
      </c>
      <c r="LC7" s="117">
        <f t="shared" si="188"/>
        <v>3</v>
      </c>
      <c r="LD7" s="117" t="str">
        <f t="shared" si="189"/>
        <v>3.0</v>
      </c>
      <c r="LE7" s="10">
        <v>4</v>
      </c>
      <c r="LF7" s="27">
        <v>4</v>
      </c>
      <c r="LG7" s="122">
        <v>7.2</v>
      </c>
      <c r="LH7" s="97">
        <v>7</v>
      </c>
      <c r="LI7" s="97"/>
      <c r="LJ7" s="5">
        <f t="shared" si="190"/>
        <v>7.1</v>
      </c>
      <c r="LK7" s="25">
        <f t="shared" si="191"/>
        <v>7.1</v>
      </c>
      <c r="LL7" s="176" t="str">
        <f t="shared" si="192"/>
        <v>7.1</v>
      </c>
      <c r="LM7" s="118" t="str">
        <f t="shared" si="193"/>
        <v>B</v>
      </c>
      <c r="LN7" s="117">
        <f t="shared" si="194"/>
        <v>3</v>
      </c>
      <c r="LO7" s="117" t="str">
        <f t="shared" si="195"/>
        <v>3.0</v>
      </c>
      <c r="LP7" s="10">
        <v>1</v>
      </c>
      <c r="LQ7" s="27">
        <v>1</v>
      </c>
      <c r="LR7" s="508">
        <v>8.4</v>
      </c>
      <c r="LS7" s="547">
        <v>9</v>
      </c>
      <c r="LT7" s="547"/>
      <c r="LU7" s="5">
        <f t="shared" si="196"/>
        <v>8.8000000000000007</v>
      </c>
      <c r="LV7" s="25">
        <f t="shared" si="197"/>
        <v>8.8000000000000007</v>
      </c>
      <c r="LW7" s="176" t="str">
        <f t="shared" si="198"/>
        <v>8.8</v>
      </c>
      <c r="LX7" s="118" t="str">
        <f t="shared" si="199"/>
        <v>A</v>
      </c>
      <c r="LY7" s="117">
        <f t="shared" si="200"/>
        <v>4</v>
      </c>
      <c r="LZ7" s="117" t="str">
        <f t="shared" si="201"/>
        <v>4.0</v>
      </c>
      <c r="MA7" s="10">
        <v>1</v>
      </c>
      <c r="MB7" s="27">
        <v>1</v>
      </c>
      <c r="MC7" s="122">
        <v>7.6</v>
      </c>
      <c r="MD7" s="97">
        <v>10</v>
      </c>
      <c r="ME7" s="454"/>
      <c r="MF7" s="816">
        <f t="shared" si="202"/>
        <v>9</v>
      </c>
      <c r="MG7" s="817">
        <f t="shared" si="203"/>
        <v>9</v>
      </c>
      <c r="MH7" s="818" t="str">
        <f t="shared" si="204"/>
        <v>9.0</v>
      </c>
      <c r="MI7" s="819" t="str">
        <f t="shared" si="205"/>
        <v>A</v>
      </c>
      <c r="MJ7" s="820">
        <f t="shared" si="110"/>
        <v>4</v>
      </c>
      <c r="MK7" s="820" t="str">
        <f t="shared" si="111"/>
        <v>4.0</v>
      </c>
      <c r="ML7" s="821">
        <v>2</v>
      </c>
      <c r="MM7" s="822">
        <v>2</v>
      </c>
      <c r="MN7" s="1668">
        <v>7.5</v>
      </c>
      <c r="MO7" s="1682">
        <v>7</v>
      </c>
      <c r="MQ7" s="855">
        <f t="shared" si="206"/>
        <v>7.2</v>
      </c>
      <c r="MR7" s="856">
        <f t="shared" si="207"/>
        <v>7.2</v>
      </c>
      <c r="MS7" s="857" t="str">
        <f t="shared" si="208"/>
        <v>7.2</v>
      </c>
      <c r="MT7" s="858" t="str">
        <f t="shared" si="209"/>
        <v>B</v>
      </c>
      <c r="MU7" s="859">
        <f t="shared" si="112"/>
        <v>3</v>
      </c>
      <c r="MV7" s="859" t="str">
        <f t="shared" si="113"/>
        <v>3.0</v>
      </c>
      <c r="MW7" s="781">
        <v>2</v>
      </c>
      <c r="MX7" s="860">
        <v>2</v>
      </c>
      <c r="MY7" s="1668">
        <v>7.1</v>
      </c>
      <c r="MZ7" s="1696">
        <v>7.5</v>
      </c>
      <c r="NB7" s="1704">
        <f t="shared" si="210"/>
        <v>7.3</v>
      </c>
      <c r="NC7" s="1705">
        <f t="shared" si="211"/>
        <v>7.3</v>
      </c>
      <c r="ND7" s="857" t="str">
        <f t="shared" si="212"/>
        <v>7.3</v>
      </c>
      <c r="NE7" s="1706" t="str">
        <f t="shared" si="213"/>
        <v>B</v>
      </c>
      <c r="NF7" s="1705">
        <f t="shared" si="214"/>
        <v>3</v>
      </c>
      <c r="NG7" s="1705" t="str">
        <f t="shared" si="215"/>
        <v>3.0</v>
      </c>
      <c r="NH7" s="1707">
        <v>2</v>
      </c>
      <c r="NI7" s="860">
        <v>2</v>
      </c>
      <c r="NJ7" s="1719">
        <f t="shared" si="216"/>
        <v>12</v>
      </c>
      <c r="NK7" s="1720">
        <f t="shared" si="217"/>
        <v>3.25</v>
      </c>
      <c r="NL7" s="1721" t="str">
        <f t="shared" si="218"/>
        <v>3.25</v>
      </c>
    </row>
    <row r="8" spans="1:376" s="14" customFormat="1" ht="18.75" customHeight="1" x14ac:dyDescent="0.3">
      <c r="A8" s="126">
        <v>10</v>
      </c>
      <c r="B8" s="126" t="s">
        <v>99</v>
      </c>
      <c r="C8" s="127" t="s">
        <v>214</v>
      </c>
      <c r="D8" s="129" t="s">
        <v>215</v>
      </c>
      <c r="E8" s="130" t="s">
        <v>38</v>
      </c>
      <c r="F8" s="148"/>
      <c r="G8" s="211" t="s">
        <v>329</v>
      </c>
      <c r="H8" s="212" t="s">
        <v>16</v>
      </c>
      <c r="I8" s="355" t="s">
        <v>48</v>
      </c>
      <c r="J8" s="375">
        <v>5.3</v>
      </c>
      <c r="K8" s="381" t="str">
        <f t="shared" si="0"/>
        <v>5.3</v>
      </c>
      <c r="L8" s="302" t="str">
        <f t="shared" si="1"/>
        <v>D+</v>
      </c>
      <c r="M8" s="117">
        <f t="shared" si="2"/>
        <v>1.5</v>
      </c>
      <c r="N8" s="67" t="str">
        <f t="shared" si="3"/>
        <v>1.5</v>
      </c>
      <c r="O8" s="1096">
        <v>7</v>
      </c>
      <c r="P8" s="176" t="str">
        <f t="shared" si="4"/>
        <v>7.0</v>
      </c>
      <c r="Q8" s="118" t="str">
        <f t="shared" si="5"/>
        <v>B</v>
      </c>
      <c r="R8" s="117">
        <f t="shared" si="6"/>
        <v>3</v>
      </c>
      <c r="S8" s="67" t="str">
        <f t="shared" si="7"/>
        <v>3.0</v>
      </c>
      <c r="T8" s="134">
        <v>8.3000000000000007</v>
      </c>
      <c r="U8" s="135">
        <v>6</v>
      </c>
      <c r="V8" s="136"/>
      <c r="W8" s="5">
        <f t="shared" si="8"/>
        <v>6.9</v>
      </c>
      <c r="X8" s="6">
        <f t="shared" si="9"/>
        <v>6.9</v>
      </c>
      <c r="Y8" s="176" t="str">
        <f t="shared" si="10"/>
        <v>6.9</v>
      </c>
      <c r="Z8" s="8" t="str">
        <f t="shared" si="11"/>
        <v>C+</v>
      </c>
      <c r="AA8" s="7">
        <f t="shared" si="12"/>
        <v>2.5</v>
      </c>
      <c r="AB8" s="7" t="str">
        <f t="shared" si="13"/>
        <v>2.5</v>
      </c>
      <c r="AC8" s="10">
        <v>3</v>
      </c>
      <c r="AD8" s="28">
        <v>3</v>
      </c>
      <c r="AE8" s="134">
        <v>7.2</v>
      </c>
      <c r="AF8" s="135">
        <v>8</v>
      </c>
      <c r="AG8" s="136"/>
      <c r="AH8" s="53">
        <f t="shared" si="14"/>
        <v>7.7</v>
      </c>
      <c r="AI8" s="54">
        <f t="shared" si="15"/>
        <v>7.7</v>
      </c>
      <c r="AJ8" s="183" t="str">
        <f t="shared" si="16"/>
        <v>7.7</v>
      </c>
      <c r="AK8" s="51" t="str">
        <f t="shared" si="17"/>
        <v>B</v>
      </c>
      <c r="AL8" s="55">
        <f t="shared" si="18"/>
        <v>3</v>
      </c>
      <c r="AM8" s="55" t="str">
        <f t="shared" si="19"/>
        <v>3.0</v>
      </c>
      <c r="AN8" s="112">
        <v>3</v>
      </c>
      <c r="AO8" s="88">
        <v>3</v>
      </c>
      <c r="AP8" s="172">
        <v>7.3</v>
      </c>
      <c r="AQ8" s="135">
        <v>7</v>
      </c>
      <c r="AR8" s="136"/>
      <c r="AS8" s="5">
        <f t="shared" si="20"/>
        <v>7.1</v>
      </c>
      <c r="AT8" s="25">
        <f t="shared" si="21"/>
        <v>7.1</v>
      </c>
      <c r="AU8" s="176" t="str">
        <f t="shared" si="22"/>
        <v>7.1</v>
      </c>
      <c r="AV8" s="118" t="str">
        <f t="shared" si="23"/>
        <v>B</v>
      </c>
      <c r="AW8" s="117">
        <f t="shared" si="24"/>
        <v>3</v>
      </c>
      <c r="AX8" s="117" t="str">
        <f t="shared" si="25"/>
        <v>3.0</v>
      </c>
      <c r="AY8" s="10">
        <v>3</v>
      </c>
      <c r="AZ8" s="28">
        <v>3</v>
      </c>
      <c r="BA8" s="134">
        <v>7.8</v>
      </c>
      <c r="BB8" s="135">
        <v>6</v>
      </c>
      <c r="BC8" s="136"/>
      <c r="BD8" s="5">
        <f t="shared" si="26"/>
        <v>6.7</v>
      </c>
      <c r="BE8" s="6">
        <f t="shared" si="27"/>
        <v>6.7</v>
      </c>
      <c r="BF8" s="176" t="str">
        <f t="shared" si="28"/>
        <v>6.7</v>
      </c>
      <c r="BG8" s="8" t="str">
        <f t="shared" si="29"/>
        <v>C+</v>
      </c>
      <c r="BH8" s="7">
        <f t="shared" si="30"/>
        <v>2.5</v>
      </c>
      <c r="BI8" s="7" t="str">
        <f t="shared" si="31"/>
        <v>2.5</v>
      </c>
      <c r="BJ8" s="10">
        <v>4</v>
      </c>
      <c r="BK8" s="28">
        <v>4</v>
      </c>
      <c r="BL8" s="122">
        <v>6.6</v>
      </c>
      <c r="BM8" s="121">
        <v>4</v>
      </c>
      <c r="BN8" s="121"/>
      <c r="BO8" s="5">
        <f t="shared" si="32"/>
        <v>5</v>
      </c>
      <c r="BP8" s="25">
        <f t="shared" si="33"/>
        <v>5</v>
      </c>
      <c r="BQ8" s="176" t="str">
        <f t="shared" si="34"/>
        <v>5.0</v>
      </c>
      <c r="BR8" s="118" t="str">
        <f t="shared" si="35"/>
        <v>D+</v>
      </c>
      <c r="BS8" s="7">
        <f t="shared" si="36"/>
        <v>1.5</v>
      </c>
      <c r="BT8" s="7" t="str">
        <f t="shared" si="37"/>
        <v>1.5</v>
      </c>
      <c r="BU8" s="10">
        <v>3</v>
      </c>
      <c r="BV8" s="27">
        <v>3</v>
      </c>
      <c r="BW8" s="159">
        <v>5.7</v>
      </c>
      <c r="BX8" s="164">
        <v>8</v>
      </c>
      <c r="BY8" s="163"/>
      <c r="BZ8" s="5">
        <f t="shared" si="38"/>
        <v>7.1</v>
      </c>
      <c r="CA8" s="25">
        <f t="shared" si="39"/>
        <v>7.1</v>
      </c>
      <c r="CB8" s="176" t="str">
        <f t="shared" si="40"/>
        <v>7.1</v>
      </c>
      <c r="CC8" s="118" t="str">
        <f t="shared" si="41"/>
        <v>B</v>
      </c>
      <c r="CD8" s="117">
        <f t="shared" si="42"/>
        <v>3</v>
      </c>
      <c r="CE8" s="117" t="str">
        <f t="shared" si="43"/>
        <v>3.0</v>
      </c>
      <c r="CF8" s="10">
        <v>2</v>
      </c>
      <c r="CG8" s="27">
        <v>2</v>
      </c>
      <c r="CH8" s="111">
        <f t="shared" si="44"/>
        <v>18</v>
      </c>
      <c r="CI8" s="109">
        <f t="shared" si="45"/>
        <v>2.5555555555555554</v>
      </c>
      <c r="CJ8" s="105" t="str">
        <f t="shared" si="46"/>
        <v>2.56</v>
      </c>
      <c r="CK8" s="106" t="str">
        <f t="shared" si="47"/>
        <v>Lên lớp</v>
      </c>
      <c r="CL8" s="107">
        <f t="shared" si="48"/>
        <v>18</v>
      </c>
      <c r="CM8" s="108">
        <f t="shared" si="49"/>
        <v>2.5555555555555554</v>
      </c>
      <c r="CN8" s="412" t="str">
        <f t="shared" si="50"/>
        <v>Lên lớp</v>
      </c>
      <c r="CO8" s="421"/>
      <c r="CP8" s="122">
        <v>6</v>
      </c>
      <c r="CQ8" s="97">
        <v>8</v>
      </c>
      <c r="CR8" s="97"/>
      <c r="CS8" s="5">
        <f t="shared" si="51"/>
        <v>7.2</v>
      </c>
      <c r="CT8" s="25">
        <f t="shared" si="52"/>
        <v>7.2</v>
      </c>
      <c r="CU8" s="176" t="str">
        <f t="shared" si="53"/>
        <v>7.2</v>
      </c>
      <c r="CV8" s="118" t="str">
        <f t="shared" si="54"/>
        <v>B</v>
      </c>
      <c r="CW8" s="117">
        <f t="shared" si="55"/>
        <v>3</v>
      </c>
      <c r="CX8" s="117" t="str">
        <f t="shared" si="56"/>
        <v>3.0</v>
      </c>
      <c r="CY8" s="10">
        <v>2</v>
      </c>
      <c r="CZ8" s="27">
        <v>2</v>
      </c>
      <c r="DA8" s="122">
        <v>5.7</v>
      </c>
      <c r="DB8" s="97">
        <v>7</v>
      </c>
      <c r="DC8" s="97"/>
      <c r="DD8" s="5">
        <f t="shared" si="57"/>
        <v>6.5</v>
      </c>
      <c r="DE8" s="25">
        <f t="shared" si="58"/>
        <v>6.5</v>
      </c>
      <c r="DF8" s="176" t="str">
        <f t="shared" si="59"/>
        <v>6.5</v>
      </c>
      <c r="DG8" s="118" t="str">
        <f t="shared" si="60"/>
        <v>C+</v>
      </c>
      <c r="DH8" s="117">
        <f t="shared" si="61"/>
        <v>2.5</v>
      </c>
      <c r="DI8" s="117" t="str">
        <f t="shared" si="62"/>
        <v>2.5</v>
      </c>
      <c r="DJ8" s="10">
        <v>2</v>
      </c>
      <c r="DK8" s="27">
        <v>2</v>
      </c>
      <c r="DL8" s="122">
        <v>7.8</v>
      </c>
      <c r="DM8" s="97">
        <v>9</v>
      </c>
      <c r="DN8" s="97"/>
      <c r="DO8" s="5">
        <f t="shared" si="63"/>
        <v>8.5</v>
      </c>
      <c r="DP8" s="25">
        <f t="shared" si="64"/>
        <v>8.5</v>
      </c>
      <c r="DQ8" s="176" t="str">
        <f t="shared" si="65"/>
        <v>8.5</v>
      </c>
      <c r="DR8" s="118" t="str">
        <f t="shared" si="66"/>
        <v>A</v>
      </c>
      <c r="DS8" s="117">
        <f t="shared" si="67"/>
        <v>4</v>
      </c>
      <c r="DT8" s="117" t="str">
        <f t="shared" si="68"/>
        <v>4.0</v>
      </c>
      <c r="DU8" s="10">
        <v>2</v>
      </c>
      <c r="DV8" s="27">
        <v>2</v>
      </c>
      <c r="DW8" s="122">
        <v>8.3000000000000007</v>
      </c>
      <c r="DX8" s="97">
        <v>9</v>
      </c>
      <c r="DY8" s="97"/>
      <c r="DZ8" s="5">
        <f t="shared" si="69"/>
        <v>8.6999999999999993</v>
      </c>
      <c r="EA8" s="25">
        <f t="shared" si="70"/>
        <v>8.6999999999999993</v>
      </c>
      <c r="EB8" s="176" t="str">
        <f t="shared" si="71"/>
        <v>8.7</v>
      </c>
      <c r="EC8" s="118" t="str">
        <f t="shared" si="72"/>
        <v>A</v>
      </c>
      <c r="ED8" s="117">
        <f t="shared" si="73"/>
        <v>4</v>
      </c>
      <c r="EE8" s="117" t="str">
        <f t="shared" si="74"/>
        <v>4.0</v>
      </c>
      <c r="EF8" s="10">
        <v>3</v>
      </c>
      <c r="EG8" s="27">
        <v>3</v>
      </c>
      <c r="EH8" s="122">
        <v>9</v>
      </c>
      <c r="EI8" s="97">
        <v>9</v>
      </c>
      <c r="EJ8" s="97"/>
      <c r="EK8" s="5">
        <f t="shared" si="75"/>
        <v>9</v>
      </c>
      <c r="EL8" s="25">
        <f t="shared" si="76"/>
        <v>9</v>
      </c>
      <c r="EM8" s="176" t="str">
        <f t="shared" si="77"/>
        <v>9.0</v>
      </c>
      <c r="EN8" s="118" t="str">
        <f t="shared" si="78"/>
        <v>A</v>
      </c>
      <c r="EO8" s="117">
        <f t="shared" si="79"/>
        <v>4</v>
      </c>
      <c r="EP8" s="117" t="str">
        <f t="shared" si="80"/>
        <v>4.0</v>
      </c>
      <c r="EQ8" s="10">
        <v>4</v>
      </c>
      <c r="ER8" s="27">
        <v>4</v>
      </c>
      <c r="ES8" s="122">
        <v>8.6999999999999993</v>
      </c>
      <c r="ET8" s="97">
        <v>9</v>
      </c>
      <c r="EU8" s="97"/>
      <c r="EV8" s="5">
        <f t="shared" si="81"/>
        <v>8.9</v>
      </c>
      <c r="EW8" s="25">
        <f t="shared" si="82"/>
        <v>8.9</v>
      </c>
      <c r="EX8" s="176" t="str">
        <f t="shared" si="83"/>
        <v>8.9</v>
      </c>
      <c r="EY8" s="118" t="str">
        <f t="shared" si="84"/>
        <v>A</v>
      </c>
      <c r="EZ8" s="117">
        <f t="shared" si="85"/>
        <v>4</v>
      </c>
      <c r="FA8" s="117" t="str">
        <f t="shared" si="86"/>
        <v>4.0</v>
      </c>
      <c r="FB8" s="10">
        <v>3</v>
      </c>
      <c r="FC8" s="27">
        <v>3</v>
      </c>
      <c r="FD8" s="508">
        <v>7.3</v>
      </c>
      <c r="FE8" s="97">
        <v>8</v>
      </c>
      <c r="FF8" s="547"/>
      <c r="FG8" s="5">
        <f t="shared" si="87"/>
        <v>7.7</v>
      </c>
      <c r="FH8" s="25">
        <f t="shared" si="88"/>
        <v>7.7</v>
      </c>
      <c r="FI8" s="176" t="str">
        <f t="shared" si="89"/>
        <v>7.7</v>
      </c>
      <c r="FJ8" s="118" t="str">
        <f t="shared" si="90"/>
        <v>B</v>
      </c>
      <c r="FK8" s="117">
        <f t="shared" si="91"/>
        <v>3</v>
      </c>
      <c r="FL8" s="117" t="str">
        <f t="shared" si="92"/>
        <v>3.0</v>
      </c>
      <c r="FM8" s="10">
        <v>2</v>
      </c>
      <c r="FN8" s="27">
        <v>2</v>
      </c>
      <c r="FO8" s="497">
        <f t="shared" si="93"/>
        <v>18</v>
      </c>
      <c r="FP8" s="498">
        <f t="shared" si="94"/>
        <v>3.6111111111111112</v>
      </c>
      <c r="FQ8" s="499" t="str">
        <f t="shared" si="95"/>
        <v>3.61</v>
      </c>
      <c r="FR8" s="16" t="str">
        <f t="shared" si="96"/>
        <v>Lên lớp</v>
      </c>
      <c r="FS8" s="497">
        <f t="shared" si="97"/>
        <v>36</v>
      </c>
      <c r="FT8" s="498">
        <f t="shared" si="98"/>
        <v>3.0833333333333335</v>
      </c>
      <c r="FU8" s="499" t="str">
        <f t="shared" si="99"/>
        <v>3.08</v>
      </c>
      <c r="FV8" s="504">
        <f t="shared" si="100"/>
        <v>36</v>
      </c>
      <c r="FW8" s="500">
        <f t="shared" si="101"/>
        <v>7.4916666666666663</v>
      </c>
      <c r="FX8" s="501">
        <f t="shared" si="102"/>
        <v>3.0833333333333335</v>
      </c>
      <c r="FY8" s="502" t="str">
        <f t="shared" si="103"/>
        <v>Lên lớp</v>
      </c>
      <c r="FZ8" s="487"/>
      <c r="GA8" s="833">
        <v>7.8</v>
      </c>
      <c r="GB8" s="800">
        <v>10</v>
      </c>
      <c r="GC8" s="800"/>
      <c r="GD8" s="5">
        <f t="shared" si="116"/>
        <v>9.1</v>
      </c>
      <c r="GE8" s="25">
        <f t="shared" si="117"/>
        <v>9.1</v>
      </c>
      <c r="GF8" s="176" t="str">
        <f t="shared" si="118"/>
        <v>9.1</v>
      </c>
      <c r="GG8" s="118" t="str">
        <f t="shared" si="119"/>
        <v>A</v>
      </c>
      <c r="GH8" s="117">
        <f t="shared" si="120"/>
        <v>4</v>
      </c>
      <c r="GI8" s="117" t="str">
        <f t="shared" si="121"/>
        <v>4.0</v>
      </c>
      <c r="GJ8" s="10">
        <v>2</v>
      </c>
      <c r="GK8" s="27">
        <v>2</v>
      </c>
      <c r="GL8" s="159">
        <v>7.6</v>
      </c>
      <c r="GM8" s="163">
        <v>10</v>
      </c>
      <c r="GN8" s="640"/>
      <c r="GO8" s="5">
        <f t="shared" si="122"/>
        <v>9</v>
      </c>
      <c r="GP8" s="25">
        <f t="shared" si="123"/>
        <v>9</v>
      </c>
      <c r="GQ8" s="176" t="str">
        <f t="shared" si="124"/>
        <v>9.0</v>
      </c>
      <c r="GR8" s="118" t="str">
        <f t="shared" si="125"/>
        <v>A</v>
      </c>
      <c r="GS8" s="117">
        <f t="shared" si="126"/>
        <v>4</v>
      </c>
      <c r="GT8" s="117" t="str">
        <f t="shared" si="127"/>
        <v>4.0</v>
      </c>
      <c r="GU8" s="781">
        <v>2</v>
      </c>
      <c r="GV8" s="27">
        <v>2</v>
      </c>
      <c r="GW8" s="159">
        <v>8.6</v>
      </c>
      <c r="GX8" s="163">
        <v>9</v>
      </c>
      <c r="GY8" s="640"/>
      <c r="GZ8" s="5">
        <f t="shared" si="128"/>
        <v>8.8000000000000007</v>
      </c>
      <c r="HA8" s="25">
        <f t="shared" si="129"/>
        <v>8.8000000000000007</v>
      </c>
      <c r="HB8" s="176" t="str">
        <f t="shared" si="130"/>
        <v>8.8</v>
      </c>
      <c r="HC8" s="118" t="str">
        <f t="shared" si="131"/>
        <v>A</v>
      </c>
      <c r="HD8" s="117">
        <f t="shared" si="132"/>
        <v>4</v>
      </c>
      <c r="HE8" s="117" t="str">
        <f t="shared" si="133"/>
        <v>4.0</v>
      </c>
      <c r="HF8" s="10">
        <v>3</v>
      </c>
      <c r="HG8" s="28">
        <v>3</v>
      </c>
      <c r="HH8" s="159">
        <v>8</v>
      </c>
      <c r="HI8" s="163">
        <v>8</v>
      </c>
      <c r="HJ8" s="640"/>
      <c r="HK8" s="5">
        <f t="shared" si="134"/>
        <v>8</v>
      </c>
      <c r="HL8" s="25">
        <f t="shared" si="135"/>
        <v>8</v>
      </c>
      <c r="HM8" s="176" t="str">
        <f t="shared" si="136"/>
        <v>8.0</v>
      </c>
      <c r="HN8" s="118" t="str">
        <f t="shared" si="137"/>
        <v>B+</v>
      </c>
      <c r="HO8" s="117">
        <f t="shared" si="138"/>
        <v>3.5</v>
      </c>
      <c r="HP8" s="117" t="str">
        <f t="shared" si="139"/>
        <v>3.5</v>
      </c>
      <c r="HQ8" s="10">
        <v>3</v>
      </c>
      <c r="HR8" s="27">
        <v>3</v>
      </c>
      <c r="HS8" s="362">
        <v>9.1</v>
      </c>
      <c r="HT8" s="121">
        <v>10</v>
      </c>
      <c r="HU8" s="121"/>
      <c r="HV8" s="5">
        <f t="shared" si="140"/>
        <v>9.6</v>
      </c>
      <c r="HW8" s="25">
        <f t="shared" si="141"/>
        <v>9.6</v>
      </c>
      <c r="HX8" s="176" t="str">
        <f t="shared" si="142"/>
        <v>9.6</v>
      </c>
      <c r="HY8" s="118" t="str">
        <f t="shared" si="143"/>
        <v>A</v>
      </c>
      <c r="HZ8" s="117">
        <f t="shared" si="144"/>
        <v>4</v>
      </c>
      <c r="IA8" s="117" t="str">
        <f t="shared" si="145"/>
        <v>4.0</v>
      </c>
      <c r="IB8" s="10">
        <v>3</v>
      </c>
      <c r="IC8" s="27">
        <v>3</v>
      </c>
      <c r="ID8" s="31">
        <v>7.2</v>
      </c>
      <c r="IE8" s="800">
        <v>9</v>
      </c>
      <c r="IF8" s="800"/>
      <c r="IG8" s="816">
        <f t="shared" si="146"/>
        <v>8.3000000000000007</v>
      </c>
      <c r="IH8" s="817">
        <f t="shared" si="147"/>
        <v>8.3000000000000007</v>
      </c>
      <c r="II8" s="818" t="str">
        <f t="shared" si="148"/>
        <v>8.3</v>
      </c>
      <c r="IJ8" s="819" t="str">
        <f t="shared" si="149"/>
        <v>B+</v>
      </c>
      <c r="IK8" s="820">
        <f t="shared" si="104"/>
        <v>3.5</v>
      </c>
      <c r="IL8" s="820" t="str">
        <f t="shared" si="105"/>
        <v>3.5</v>
      </c>
      <c r="IM8" s="821">
        <v>2</v>
      </c>
      <c r="IN8" s="822">
        <v>2</v>
      </c>
      <c r="IO8" s="122">
        <v>7.6</v>
      </c>
      <c r="IP8" s="97">
        <v>7</v>
      </c>
      <c r="IQ8" s="97"/>
      <c r="IR8" s="5">
        <f t="shared" si="150"/>
        <v>7.2</v>
      </c>
      <c r="IS8" s="25">
        <f t="shared" si="151"/>
        <v>7.2</v>
      </c>
      <c r="IT8" s="176" t="str">
        <f t="shared" si="152"/>
        <v>7.2</v>
      </c>
      <c r="IU8" s="118" t="str">
        <f t="shared" si="153"/>
        <v>B</v>
      </c>
      <c r="IV8" s="117">
        <f t="shared" si="154"/>
        <v>3</v>
      </c>
      <c r="IW8" s="117" t="str">
        <f t="shared" si="155"/>
        <v>3.0</v>
      </c>
      <c r="IX8" s="10">
        <v>3</v>
      </c>
      <c r="IY8" s="27">
        <v>3</v>
      </c>
      <c r="IZ8" s="508">
        <v>8</v>
      </c>
      <c r="JA8" s="97">
        <v>9</v>
      </c>
      <c r="JB8" s="547"/>
      <c r="JC8" s="5">
        <f t="shared" si="156"/>
        <v>8.6</v>
      </c>
      <c r="JD8" s="25">
        <f t="shared" si="157"/>
        <v>8.6</v>
      </c>
      <c r="JE8" s="176" t="str">
        <f t="shared" si="158"/>
        <v>8.6</v>
      </c>
      <c r="JF8" s="118" t="str">
        <f t="shared" si="159"/>
        <v>A</v>
      </c>
      <c r="JG8" s="117">
        <f t="shared" si="160"/>
        <v>4</v>
      </c>
      <c r="JH8" s="117" t="str">
        <f t="shared" si="161"/>
        <v>4.0</v>
      </c>
      <c r="JI8" s="10">
        <v>2</v>
      </c>
      <c r="JJ8" s="27">
        <v>2</v>
      </c>
      <c r="JK8" s="31">
        <v>8</v>
      </c>
      <c r="JL8" s="800">
        <v>9</v>
      </c>
      <c r="JM8" s="800"/>
      <c r="JN8" s="5">
        <f t="shared" si="162"/>
        <v>8.6</v>
      </c>
      <c r="JO8" s="25">
        <f t="shared" si="163"/>
        <v>8.6</v>
      </c>
      <c r="JP8" s="176" t="str">
        <f t="shared" si="106"/>
        <v>8.6</v>
      </c>
      <c r="JQ8" s="118" t="str">
        <f t="shared" si="107"/>
        <v>A</v>
      </c>
      <c r="JR8" s="117">
        <f t="shared" si="164"/>
        <v>4</v>
      </c>
      <c r="JS8" s="117" t="str">
        <f t="shared" si="165"/>
        <v>4.0</v>
      </c>
      <c r="JT8" s="10">
        <v>3</v>
      </c>
      <c r="JU8" s="27">
        <v>3</v>
      </c>
      <c r="JV8" s="122">
        <v>8.4</v>
      </c>
      <c r="JW8" s="454">
        <v>8</v>
      </c>
      <c r="JX8" s="454"/>
      <c r="JY8" s="5">
        <f t="shared" si="166"/>
        <v>8.1999999999999993</v>
      </c>
      <c r="JZ8" s="25">
        <f t="shared" si="167"/>
        <v>8.1999999999999993</v>
      </c>
      <c r="KA8" s="176" t="str">
        <f t="shared" si="108"/>
        <v>8.2</v>
      </c>
      <c r="KB8" s="118" t="str">
        <f t="shared" si="109"/>
        <v>B+</v>
      </c>
      <c r="KC8" s="117">
        <f t="shared" si="168"/>
        <v>3.5</v>
      </c>
      <c r="KD8" s="117" t="str">
        <f t="shared" si="169"/>
        <v>3.5</v>
      </c>
      <c r="KE8" s="10">
        <v>2</v>
      </c>
      <c r="KF8" s="27">
        <v>2</v>
      </c>
      <c r="KG8" s="884">
        <f t="shared" si="170"/>
        <v>25</v>
      </c>
      <c r="KH8" s="885">
        <f t="shared" si="171"/>
        <v>3.74</v>
      </c>
      <c r="KI8" s="886" t="str">
        <f t="shared" si="172"/>
        <v>3.74</v>
      </c>
      <c r="KJ8" s="521" t="str">
        <f t="shared" si="173"/>
        <v>Lên lớp</v>
      </c>
      <c r="KK8" s="887">
        <f t="shared" si="174"/>
        <v>61</v>
      </c>
      <c r="KL8" s="885">
        <f t="shared" si="175"/>
        <v>3.3524590163934427</v>
      </c>
      <c r="KM8" s="886" t="str">
        <f t="shared" si="176"/>
        <v>3.35</v>
      </c>
      <c r="KN8" s="888">
        <f t="shared" si="177"/>
        <v>25</v>
      </c>
      <c r="KO8" s="889">
        <f t="shared" si="178"/>
        <v>8.52</v>
      </c>
      <c r="KP8" s="890">
        <f t="shared" si="179"/>
        <v>3.74</v>
      </c>
      <c r="KQ8" s="891">
        <f t="shared" si="180"/>
        <v>61</v>
      </c>
      <c r="KR8" s="892">
        <f t="shared" si="181"/>
        <v>7.9131147540983608</v>
      </c>
      <c r="KS8" s="893">
        <f t="shared" si="182"/>
        <v>3.3524590163934427</v>
      </c>
      <c r="KT8" s="521" t="str">
        <f t="shared" si="183"/>
        <v>Lên lớp</v>
      </c>
      <c r="KU8" s="84"/>
      <c r="KV8" s="1668">
        <v>8</v>
      </c>
      <c r="KW8" s="1677">
        <v>8</v>
      </c>
      <c r="KX8" s="1675"/>
      <c r="KY8" s="5">
        <f t="shared" si="184"/>
        <v>8</v>
      </c>
      <c r="KZ8" s="25">
        <f t="shared" si="185"/>
        <v>8</v>
      </c>
      <c r="LA8" s="176" t="str">
        <f t="shared" si="186"/>
        <v>8.0</v>
      </c>
      <c r="LB8" s="118" t="str">
        <f t="shared" si="187"/>
        <v>B+</v>
      </c>
      <c r="LC8" s="117">
        <f t="shared" si="188"/>
        <v>3.5</v>
      </c>
      <c r="LD8" s="117" t="str">
        <f t="shared" si="189"/>
        <v>3.5</v>
      </c>
      <c r="LE8" s="10">
        <v>4</v>
      </c>
      <c r="LF8" s="27">
        <v>4</v>
      </c>
      <c r="LG8" s="122">
        <v>8</v>
      </c>
      <c r="LH8" s="97">
        <v>8</v>
      </c>
      <c r="LI8" s="97"/>
      <c r="LJ8" s="5">
        <f t="shared" si="190"/>
        <v>8</v>
      </c>
      <c r="LK8" s="25">
        <f t="shared" si="191"/>
        <v>8</v>
      </c>
      <c r="LL8" s="176" t="str">
        <f t="shared" si="192"/>
        <v>8.0</v>
      </c>
      <c r="LM8" s="118" t="str">
        <f t="shared" si="193"/>
        <v>B+</v>
      </c>
      <c r="LN8" s="117">
        <f t="shared" si="194"/>
        <v>3.5</v>
      </c>
      <c r="LO8" s="117" t="str">
        <f t="shared" si="195"/>
        <v>3.5</v>
      </c>
      <c r="LP8" s="10">
        <v>1</v>
      </c>
      <c r="LQ8" s="27">
        <v>1</v>
      </c>
      <c r="LR8" s="508">
        <v>9</v>
      </c>
      <c r="LS8" s="547">
        <v>9</v>
      </c>
      <c r="LT8" s="547"/>
      <c r="LU8" s="5">
        <f t="shared" si="196"/>
        <v>9</v>
      </c>
      <c r="LV8" s="25">
        <f t="shared" si="197"/>
        <v>9</v>
      </c>
      <c r="LW8" s="176" t="str">
        <f t="shared" si="198"/>
        <v>9.0</v>
      </c>
      <c r="LX8" s="118" t="str">
        <f t="shared" si="199"/>
        <v>A</v>
      </c>
      <c r="LY8" s="117">
        <f t="shared" si="200"/>
        <v>4</v>
      </c>
      <c r="LZ8" s="117" t="str">
        <f t="shared" si="201"/>
        <v>4.0</v>
      </c>
      <c r="MA8" s="10">
        <v>1</v>
      </c>
      <c r="MB8" s="27">
        <v>1</v>
      </c>
      <c r="MC8" s="122">
        <v>7.8</v>
      </c>
      <c r="MD8" s="97">
        <v>10</v>
      </c>
      <c r="ME8" s="454"/>
      <c r="MF8" s="816">
        <f t="shared" si="202"/>
        <v>9.1</v>
      </c>
      <c r="MG8" s="817">
        <f t="shared" si="203"/>
        <v>9.1</v>
      </c>
      <c r="MH8" s="818" t="str">
        <f t="shared" si="204"/>
        <v>9.1</v>
      </c>
      <c r="MI8" s="819" t="str">
        <f t="shared" si="205"/>
        <v>A</v>
      </c>
      <c r="MJ8" s="820">
        <f t="shared" si="110"/>
        <v>4</v>
      </c>
      <c r="MK8" s="820" t="str">
        <f t="shared" si="111"/>
        <v>4.0</v>
      </c>
      <c r="ML8" s="821">
        <v>2</v>
      </c>
      <c r="MM8" s="822">
        <v>2</v>
      </c>
      <c r="MN8" s="1668">
        <v>8</v>
      </c>
      <c r="MO8" s="1682">
        <v>7</v>
      </c>
      <c r="MQ8" s="855">
        <f t="shared" si="206"/>
        <v>7.4</v>
      </c>
      <c r="MR8" s="856">
        <f t="shared" si="207"/>
        <v>7.4</v>
      </c>
      <c r="MS8" s="857" t="str">
        <f t="shared" si="208"/>
        <v>7.4</v>
      </c>
      <c r="MT8" s="858" t="str">
        <f t="shared" si="209"/>
        <v>B</v>
      </c>
      <c r="MU8" s="859">
        <f t="shared" si="112"/>
        <v>3</v>
      </c>
      <c r="MV8" s="859" t="str">
        <f t="shared" si="113"/>
        <v>3.0</v>
      </c>
      <c r="MW8" s="781">
        <v>2</v>
      </c>
      <c r="MX8" s="860">
        <v>2</v>
      </c>
      <c r="MY8" s="1668">
        <v>8.4</v>
      </c>
      <c r="MZ8" s="1696">
        <v>8.5</v>
      </c>
      <c r="NB8" s="1704">
        <f t="shared" si="210"/>
        <v>8.5</v>
      </c>
      <c r="NC8" s="1705">
        <f t="shared" si="211"/>
        <v>8.5</v>
      </c>
      <c r="ND8" s="857" t="str">
        <f t="shared" si="212"/>
        <v>8.5</v>
      </c>
      <c r="NE8" s="1706" t="str">
        <f t="shared" si="213"/>
        <v>A</v>
      </c>
      <c r="NF8" s="1705">
        <f t="shared" si="214"/>
        <v>4</v>
      </c>
      <c r="NG8" s="1705" t="str">
        <f t="shared" si="215"/>
        <v>4.0</v>
      </c>
      <c r="NH8" s="1707">
        <v>2</v>
      </c>
      <c r="NI8" s="860">
        <v>2</v>
      </c>
      <c r="NJ8" s="1719">
        <f t="shared" si="216"/>
        <v>12</v>
      </c>
      <c r="NK8" s="1720">
        <f t="shared" si="217"/>
        <v>3.625</v>
      </c>
      <c r="NL8" s="1721" t="str">
        <f t="shared" si="218"/>
        <v>3.63</v>
      </c>
    </row>
    <row r="9" spans="1:376" s="14" customFormat="1" ht="18.75" customHeight="1" x14ac:dyDescent="0.3">
      <c r="A9" s="126">
        <v>11</v>
      </c>
      <c r="B9" s="126" t="s">
        <v>99</v>
      </c>
      <c r="C9" s="127" t="s">
        <v>216</v>
      </c>
      <c r="D9" s="129" t="s">
        <v>32</v>
      </c>
      <c r="E9" s="130" t="s">
        <v>30</v>
      </c>
      <c r="F9" s="615" t="s">
        <v>670</v>
      </c>
      <c r="G9" s="211" t="s">
        <v>330</v>
      </c>
      <c r="H9" s="212" t="s">
        <v>16</v>
      </c>
      <c r="I9" s="355" t="s">
        <v>377</v>
      </c>
      <c r="J9" s="375"/>
      <c r="K9" s="381" t="str">
        <f t="shared" si="0"/>
        <v>0.0</v>
      </c>
      <c r="L9" s="302" t="str">
        <f t="shared" si="1"/>
        <v>F</v>
      </c>
      <c r="M9" s="117">
        <f t="shared" si="2"/>
        <v>0</v>
      </c>
      <c r="N9" s="67" t="str">
        <f t="shared" si="3"/>
        <v>0.0</v>
      </c>
      <c r="O9" s="1096"/>
      <c r="P9" s="176" t="str">
        <f t="shared" si="4"/>
        <v>0.0</v>
      </c>
      <c r="Q9" s="118" t="str">
        <f t="shared" si="5"/>
        <v>F</v>
      </c>
      <c r="R9" s="117">
        <f t="shared" si="6"/>
        <v>0</v>
      </c>
      <c r="S9" s="67" t="str">
        <f t="shared" si="7"/>
        <v>0.0</v>
      </c>
      <c r="T9" s="134">
        <v>6.7</v>
      </c>
      <c r="U9" s="135">
        <v>7</v>
      </c>
      <c r="V9" s="136"/>
      <c r="W9" s="5">
        <f t="shared" si="8"/>
        <v>6.9</v>
      </c>
      <c r="X9" s="6">
        <f t="shared" si="9"/>
        <v>6.9</v>
      </c>
      <c r="Y9" s="176" t="str">
        <f t="shared" si="10"/>
        <v>6.9</v>
      </c>
      <c r="Z9" s="8" t="str">
        <f t="shared" si="11"/>
        <v>C+</v>
      </c>
      <c r="AA9" s="7">
        <f t="shared" si="12"/>
        <v>2.5</v>
      </c>
      <c r="AB9" s="7" t="str">
        <f t="shared" si="13"/>
        <v>2.5</v>
      </c>
      <c r="AC9" s="10">
        <v>3</v>
      </c>
      <c r="AD9" s="28">
        <v>3</v>
      </c>
      <c r="AE9" s="134">
        <v>7.4</v>
      </c>
      <c r="AF9" s="135">
        <v>9</v>
      </c>
      <c r="AG9" s="136"/>
      <c r="AH9" s="53">
        <f t="shared" si="14"/>
        <v>8.4</v>
      </c>
      <c r="AI9" s="54">
        <f t="shared" si="15"/>
        <v>8.4</v>
      </c>
      <c r="AJ9" s="183" t="str">
        <f t="shared" si="16"/>
        <v>8.4</v>
      </c>
      <c r="AK9" s="51" t="str">
        <f t="shared" si="17"/>
        <v>B+</v>
      </c>
      <c r="AL9" s="55">
        <f t="shared" si="18"/>
        <v>3.5</v>
      </c>
      <c r="AM9" s="55" t="str">
        <f t="shared" si="19"/>
        <v>3.5</v>
      </c>
      <c r="AN9" s="112">
        <v>3</v>
      </c>
      <c r="AO9" s="88">
        <v>3</v>
      </c>
      <c r="AP9" s="172"/>
      <c r="AQ9" s="135"/>
      <c r="AR9" s="136"/>
      <c r="AS9" s="5">
        <f t="shared" si="20"/>
        <v>0</v>
      </c>
      <c r="AT9" s="25">
        <f t="shared" si="21"/>
        <v>0</v>
      </c>
      <c r="AU9" s="176" t="str">
        <f t="shared" si="22"/>
        <v>0.0</v>
      </c>
      <c r="AV9" s="118" t="str">
        <f t="shared" si="23"/>
        <v>F</v>
      </c>
      <c r="AW9" s="117">
        <f t="shared" si="24"/>
        <v>0</v>
      </c>
      <c r="AX9" s="117" t="str">
        <f t="shared" si="25"/>
        <v>0.0</v>
      </c>
      <c r="AY9" s="10">
        <v>3</v>
      </c>
      <c r="AZ9" s="28"/>
      <c r="BA9" s="134"/>
      <c r="BB9" s="135"/>
      <c r="BC9" s="136"/>
      <c r="BD9" s="5">
        <f t="shared" si="26"/>
        <v>0</v>
      </c>
      <c r="BE9" s="6">
        <f t="shared" si="27"/>
        <v>0</v>
      </c>
      <c r="BF9" s="176" t="str">
        <f t="shared" si="28"/>
        <v>0.0</v>
      </c>
      <c r="BG9" s="8" t="str">
        <f t="shared" si="29"/>
        <v>F</v>
      </c>
      <c r="BH9" s="7">
        <f t="shared" si="30"/>
        <v>0</v>
      </c>
      <c r="BI9" s="7" t="str">
        <f t="shared" si="31"/>
        <v>0.0</v>
      </c>
      <c r="BJ9" s="10"/>
      <c r="BK9" s="28"/>
      <c r="BL9" s="122">
        <v>7.1</v>
      </c>
      <c r="BM9" s="121">
        <v>4</v>
      </c>
      <c r="BN9" s="121"/>
      <c r="BO9" s="5">
        <f t="shared" si="32"/>
        <v>5.2</v>
      </c>
      <c r="BP9" s="25">
        <f t="shared" si="33"/>
        <v>5.2</v>
      </c>
      <c r="BQ9" s="176" t="str">
        <f t="shared" si="34"/>
        <v>5.2</v>
      </c>
      <c r="BR9" s="118" t="str">
        <f t="shared" si="35"/>
        <v>D+</v>
      </c>
      <c r="BS9" s="7">
        <f t="shared" si="36"/>
        <v>1.5</v>
      </c>
      <c r="BT9" s="7" t="str">
        <f t="shared" si="37"/>
        <v>1.5</v>
      </c>
      <c r="BU9" s="10">
        <v>3</v>
      </c>
      <c r="BV9" s="27">
        <v>3</v>
      </c>
      <c r="BW9" s="159"/>
      <c r="BX9" s="163"/>
      <c r="BY9" s="163"/>
      <c r="BZ9" s="5">
        <f t="shared" si="38"/>
        <v>0</v>
      </c>
      <c r="CA9" s="25">
        <f t="shared" si="39"/>
        <v>0</v>
      </c>
      <c r="CB9" s="176" t="str">
        <f t="shared" si="40"/>
        <v>0.0</v>
      </c>
      <c r="CC9" s="118" t="str">
        <f t="shared" si="41"/>
        <v>F</v>
      </c>
      <c r="CD9" s="117">
        <f t="shared" si="42"/>
        <v>0</v>
      </c>
      <c r="CE9" s="117" t="str">
        <f t="shared" si="43"/>
        <v>0.0</v>
      </c>
      <c r="CF9" s="10"/>
      <c r="CG9" s="27"/>
      <c r="CH9" s="111">
        <f t="shared" si="44"/>
        <v>12</v>
      </c>
      <c r="CI9" s="109">
        <f t="shared" si="45"/>
        <v>1.875</v>
      </c>
      <c r="CJ9" s="105" t="str">
        <f t="shared" si="46"/>
        <v>1.88</v>
      </c>
      <c r="CK9" s="106" t="str">
        <f t="shared" si="47"/>
        <v>Lên lớp</v>
      </c>
      <c r="CL9" s="107">
        <f t="shared" si="48"/>
        <v>9</v>
      </c>
      <c r="CM9" s="108">
        <f t="shared" si="49"/>
        <v>2.5</v>
      </c>
      <c r="CN9" s="412" t="str">
        <f t="shared" si="50"/>
        <v>Lên lớp</v>
      </c>
      <c r="CO9" s="421"/>
      <c r="CP9" s="122">
        <v>7</v>
      </c>
      <c r="CQ9" s="97">
        <v>8</v>
      </c>
      <c r="CR9" s="97"/>
      <c r="CS9" s="5">
        <f t="shared" si="51"/>
        <v>7.6</v>
      </c>
      <c r="CT9" s="25">
        <f t="shared" si="52"/>
        <v>7.6</v>
      </c>
      <c r="CU9" s="176" t="str">
        <f t="shared" si="53"/>
        <v>7.6</v>
      </c>
      <c r="CV9" s="118" t="str">
        <f t="shared" si="54"/>
        <v>B</v>
      </c>
      <c r="CW9" s="117">
        <f t="shared" si="55"/>
        <v>3</v>
      </c>
      <c r="CX9" s="117" t="str">
        <f t="shared" si="56"/>
        <v>3.0</v>
      </c>
      <c r="CY9" s="10">
        <v>2</v>
      </c>
      <c r="CZ9" s="27">
        <v>2</v>
      </c>
      <c r="DA9" s="122">
        <v>5.9</v>
      </c>
      <c r="DB9" s="97">
        <v>6</v>
      </c>
      <c r="DC9" s="97"/>
      <c r="DD9" s="5">
        <f t="shared" si="57"/>
        <v>6</v>
      </c>
      <c r="DE9" s="25">
        <f t="shared" si="58"/>
        <v>6</v>
      </c>
      <c r="DF9" s="176" t="str">
        <f t="shared" si="59"/>
        <v>6.0</v>
      </c>
      <c r="DG9" s="118" t="str">
        <f t="shared" si="60"/>
        <v>C</v>
      </c>
      <c r="DH9" s="117">
        <f t="shared" si="61"/>
        <v>2</v>
      </c>
      <c r="DI9" s="117" t="str">
        <f t="shared" si="62"/>
        <v>2.0</v>
      </c>
      <c r="DJ9" s="10">
        <v>2</v>
      </c>
      <c r="DK9" s="27">
        <v>2</v>
      </c>
      <c r="DL9" s="122">
        <v>7.6</v>
      </c>
      <c r="DM9" s="97">
        <v>8</v>
      </c>
      <c r="DN9" s="97"/>
      <c r="DO9" s="5">
        <f t="shared" si="63"/>
        <v>7.8</v>
      </c>
      <c r="DP9" s="25">
        <f t="shared" si="64"/>
        <v>7.8</v>
      </c>
      <c r="DQ9" s="176" t="str">
        <f t="shared" si="65"/>
        <v>7.8</v>
      </c>
      <c r="DR9" s="118" t="str">
        <f t="shared" si="66"/>
        <v>B</v>
      </c>
      <c r="DS9" s="117">
        <f t="shared" si="67"/>
        <v>3</v>
      </c>
      <c r="DT9" s="117" t="str">
        <f t="shared" si="68"/>
        <v>3.0</v>
      </c>
      <c r="DU9" s="10">
        <v>2</v>
      </c>
      <c r="DV9" s="27">
        <v>2</v>
      </c>
      <c r="DW9" s="122">
        <v>7.3</v>
      </c>
      <c r="DX9" s="97">
        <v>6</v>
      </c>
      <c r="DY9" s="97"/>
      <c r="DZ9" s="5">
        <f t="shared" si="69"/>
        <v>6.5</v>
      </c>
      <c r="EA9" s="25">
        <f t="shared" si="70"/>
        <v>6.5</v>
      </c>
      <c r="EB9" s="176" t="str">
        <f t="shared" si="71"/>
        <v>6.5</v>
      </c>
      <c r="EC9" s="118" t="str">
        <f t="shared" si="72"/>
        <v>C+</v>
      </c>
      <c r="ED9" s="117">
        <f t="shared" si="73"/>
        <v>2.5</v>
      </c>
      <c r="EE9" s="117" t="str">
        <f t="shared" si="74"/>
        <v>2.5</v>
      </c>
      <c r="EF9" s="10">
        <v>3</v>
      </c>
      <c r="EG9" s="27">
        <v>3</v>
      </c>
      <c r="EH9" s="122">
        <v>6.4</v>
      </c>
      <c r="EI9" s="97">
        <v>9</v>
      </c>
      <c r="EJ9" s="97"/>
      <c r="EK9" s="5">
        <f t="shared" si="75"/>
        <v>8</v>
      </c>
      <c r="EL9" s="25">
        <f t="shared" si="76"/>
        <v>8</v>
      </c>
      <c r="EM9" s="176" t="str">
        <f t="shared" si="77"/>
        <v>8.0</v>
      </c>
      <c r="EN9" s="118" t="str">
        <f t="shared" si="78"/>
        <v>B+</v>
      </c>
      <c r="EO9" s="117">
        <f t="shared" si="79"/>
        <v>3.5</v>
      </c>
      <c r="EP9" s="117" t="str">
        <f t="shared" si="80"/>
        <v>3.5</v>
      </c>
      <c r="EQ9" s="10">
        <v>4</v>
      </c>
      <c r="ER9" s="27">
        <v>4</v>
      </c>
      <c r="ES9" s="122">
        <v>7.2</v>
      </c>
      <c r="ET9" s="97">
        <v>9</v>
      </c>
      <c r="EU9" s="97"/>
      <c r="EV9" s="5">
        <f t="shared" si="81"/>
        <v>8.3000000000000007</v>
      </c>
      <c r="EW9" s="25">
        <f t="shared" si="82"/>
        <v>8.3000000000000007</v>
      </c>
      <c r="EX9" s="176" t="str">
        <f t="shared" si="83"/>
        <v>8.3</v>
      </c>
      <c r="EY9" s="118" t="str">
        <f t="shared" si="84"/>
        <v>B+</v>
      </c>
      <c r="EZ9" s="117">
        <f t="shared" si="85"/>
        <v>3.5</v>
      </c>
      <c r="FA9" s="117" t="str">
        <f t="shared" si="86"/>
        <v>3.5</v>
      </c>
      <c r="FB9" s="10">
        <v>3</v>
      </c>
      <c r="FC9" s="27">
        <v>3</v>
      </c>
      <c r="FD9" s="508"/>
      <c r="FE9" s="97"/>
      <c r="FF9" s="547"/>
      <c r="FG9" s="5">
        <f t="shared" si="87"/>
        <v>0</v>
      </c>
      <c r="FH9" s="25">
        <f t="shared" si="88"/>
        <v>0</v>
      </c>
      <c r="FI9" s="176" t="str">
        <f t="shared" si="89"/>
        <v>0.0</v>
      </c>
      <c r="FJ9" s="118" t="str">
        <f t="shared" si="90"/>
        <v>F</v>
      </c>
      <c r="FK9" s="117">
        <f t="shared" si="91"/>
        <v>0</v>
      </c>
      <c r="FL9" s="117" t="str">
        <f t="shared" si="92"/>
        <v>0.0</v>
      </c>
      <c r="FM9" s="10">
        <v>2</v>
      </c>
      <c r="FN9" s="27"/>
      <c r="FO9" s="497">
        <f t="shared" si="93"/>
        <v>18</v>
      </c>
      <c r="FP9" s="498">
        <f t="shared" si="94"/>
        <v>2.6666666666666665</v>
      </c>
      <c r="FQ9" s="499" t="str">
        <f t="shared" si="95"/>
        <v>2.67</v>
      </c>
      <c r="FR9" s="16" t="str">
        <f t="shared" si="96"/>
        <v>Lên lớp</v>
      </c>
      <c r="FS9" s="497">
        <f t="shared" si="97"/>
        <v>30</v>
      </c>
      <c r="FT9" s="498">
        <f t="shared" si="98"/>
        <v>2.35</v>
      </c>
      <c r="FU9" s="499" t="str">
        <f t="shared" si="99"/>
        <v>2.35</v>
      </c>
      <c r="FV9" s="504">
        <f t="shared" si="100"/>
        <v>25</v>
      </c>
      <c r="FW9" s="500">
        <f t="shared" si="101"/>
        <v>7.2279999999999998</v>
      </c>
      <c r="FX9" s="501">
        <f t="shared" si="102"/>
        <v>2.82</v>
      </c>
      <c r="FY9" s="502" t="str">
        <f t="shared" si="103"/>
        <v>Lên lớp</v>
      </c>
      <c r="FZ9" s="487"/>
      <c r="GA9" s="833"/>
      <c r="GB9" s="800"/>
      <c r="GC9" s="800"/>
      <c r="GD9" s="5">
        <f t="shared" si="116"/>
        <v>0</v>
      </c>
      <c r="GE9" s="25">
        <f t="shared" si="117"/>
        <v>0</v>
      </c>
      <c r="GF9" s="176" t="str">
        <f t="shared" si="118"/>
        <v>0.0</v>
      </c>
      <c r="GG9" s="118" t="str">
        <f t="shared" si="119"/>
        <v>F</v>
      </c>
      <c r="GH9" s="117">
        <f t="shared" si="120"/>
        <v>0</v>
      </c>
      <c r="GI9" s="117" t="str">
        <f t="shared" si="121"/>
        <v>0.0</v>
      </c>
      <c r="GJ9" s="10"/>
      <c r="GK9" s="27"/>
      <c r="GL9" s="122">
        <v>8.1999999999999993</v>
      </c>
      <c r="GM9" s="121">
        <v>4</v>
      </c>
      <c r="GN9" s="121"/>
      <c r="GO9" s="5">
        <f t="shared" si="122"/>
        <v>5.7</v>
      </c>
      <c r="GP9" s="25">
        <f t="shared" si="123"/>
        <v>5.7</v>
      </c>
      <c r="GQ9" s="176" t="str">
        <f t="shared" si="124"/>
        <v>5.7</v>
      </c>
      <c r="GR9" s="118" t="str">
        <f t="shared" si="125"/>
        <v>C</v>
      </c>
      <c r="GS9" s="117">
        <f t="shared" si="126"/>
        <v>2</v>
      </c>
      <c r="GT9" s="117" t="str">
        <f t="shared" si="127"/>
        <v>2.0</v>
      </c>
      <c r="GU9" s="622">
        <v>2</v>
      </c>
      <c r="GV9" s="27">
        <v>2</v>
      </c>
      <c r="GW9" s="122">
        <v>8</v>
      </c>
      <c r="GX9" s="97">
        <v>9</v>
      </c>
      <c r="GZ9" s="5">
        <f t="shared" si="128"/>
        <v>8.6</v>
      </c>
      <c r="HA9" s="25">
        <f t="shared" si="129"/>
        <v>8.6</v>
      </c>
      <c r="HB9" s="176" t="str">
        <f t="shared" si="130"/>
        <v>8.6</v>
      </c>
      <c r="HC9" s="118" t="str">
        <f t="shared" si="131"/>
        <v>A</v>
      </c>
      <c r="HD9" s="117">
        <f t="shared" si="132"/>
        <v>4</v>
      </c>
      <c r="HE9" s="117" t="str">
        <f t="shared" si="133"/>
        <v>4.0</v>
      </c>
      <c r="HF9" s="10">
        <v>3</v>
      </c>
      <c r="HG9" s="28">
        <v>3</v>
      </c>
      <c r="HH9" s="159">
        <v>8</v>
      </c>
      <c r="HI9" s="163">
        <v>8</v>
      </c>
      <c r="HJ9" s="640"/>
      <c r="HK9" s="5">
        <f t="shared" si="134"/>
        <v>8</v>
      </c>
      <c r="HL9" s="25">
        <f t="shared" si="135"/>
        <v>8</v>
      </c>
      <c r="HM9" s="176" t="str">
        <f t="shared" si="136"/>
        <v>8.0</v>
      </c>
      <c r="HN9" s="118" t="str">
        <f t="shared" si="137"/>
        <v>B+</v>
      </c>
      <c r="HO9" s="117">
        <f t="shared" si="138"/>
        <v>3.5</v>
      </c>
      <c r="HP9" s="117" t="str">
        <f t="shared" si="139"/>
        <v>3.5</v>
      </c>
      <c r="HQ9" s="10">
        <v>3</v>
      </c>
      <c r="HR9" s="27">
        <v>3</v>
      </c>
      <c r="HS9" s="362">
        <v>9.3000000000000007</v>
      </c>
      <c r="HT9" s="121">
        <v>9</v>
      </c>
      <c r="HU9" s="121"/>
      <c r="HV9" s="5">
        <f t="shared" si="140"/>
        <v>9.1</v>
      </c>
      <c r="HW9" s="25">
        <f t="shared" si="141"/>
        <v>9.1</v>
      </c>
      <c r="HX9" s="176" t="str">
        <f t="shared" si="142"/>
        <v>9.1</v>
      </c>
      <c r="HY9" s="118" t="str">
        <f t="shared" si="143"/>
        <v>A</v>
      </c>
      <c r="HZ9" s="117">
        <f t="shared" si="144"/>
        <v>4</v>
      </c>
      <c r="IA9" s="117" t="str">
        <f t="shared" si="145"/>
        <v>4.0</v>
      </c>
      <c r="IB9" s="10">
        <v>3</v>
      </c>
      <c r="IC9" s="27">
        <v>3</v>
      </c>
      <c r="ID9" s="31">
        <v>7.4</v>
      </c>
      <c r="IE9" s="800">
        <v>7</v>
      </c>
      <c r="IF9" s="800"/>
      <c r="IG9" s="816">
        <f t="shared" si="146"/>
        <v>7.2</v>
      </c>
      <c r="IH9" s="817">
        <f t="shared" si="147"/>
        <v>7.2</v>
      </c>
      <c r="II9" s="818" t="str">
        <f t="shared" si="148"/>
        <v>7.2</v>
      </c>
      <c r="IJ9" s="819" t="str">
        <f t="shared" si="149"/>
        <v>B</v>
      </c>
      <c r="IK9" s="820">
        <f t="shared" si="104"/>
        <v>3</v>
      </c>
      <c r="IL9" s="820" t="str">
        <f t="shared" si="105"/>
        <v>3.0</v>
      </c>
      <c r="IM9" s="821">
        <v>2</v>
      </c>
      <c r="IN9" s="822">
        <v>2</v>
      </c>
      <c r="IO9" s="122">
        <v>8</v>
      </c>
      <c r="IP9" s="97">
        <v>8</v>
      </c>
      <c r="IQ9" s="97"/>
      <c r="IR9" s="5">
        <f t="shared" si="150"/>
        <v>8</v>
      </c>
      <c r="IS9" s="25">
        <f t="shared" si="151"/>
        <v>8</v>
      </c>
      <c r="IT9" s="176" t="str">
        <f t="shared" si="152"/>
        <v>8.0</v>
      </c>
      <c r="IU9" s="118" t="str">
        <f t="shared" si="153"/>
        <v>B+</v>
      </c>
      <c r="IV9" s="117">
        <f t="shared" si="154"/>
        <v>3.5</v>
      </c>
      <c r="IW9" s="117" t="str">
        <f t="shared" si="155"/>
        <v>3.5</v>
      </c>
      <c r="IX9" s="10">
        <v>3</v>
      </c>
      <c r="IY9" s="27">
        <v>3</v>
      </c>
      <c r="IZ9" s="89">
        <v>7.3</v>
      </c>
      <c r="JA9" s="97">
        <v>8</v>
      </c>
      <c r="JB9" s="97"/>
      <c r="JC9" s="5">
        <f t="shared" si="156"/>
        <v>7.7</v>
      </c>
      <c r="JD9" s="25">
        <f t="shared" si="157"/>
        <v>7.7</v>
      </c>
      <c r="JE9" s="176" t="str">
        <f t="shared" si="158"/>
        <v>7.7</v>
      </c>
      <c r="JF9" s="118" t="str">
        <f t="shared" si="159"/>
        <v>B</v>
      </c>
      <c r="JG9" s="117">
        <f t="shared" si="160"/>
        <v>3</v>
      </c>
      <c r="JH9" s="117" t="str">
        <f t="shared" si="161"/>
        <v>3.0</v>
      </c>
      <c r="JI9" s="10">
        <v>2</v>
      </c>
      <c r="JJ9" s="27">
        <v>2</v>
      </c>
      <c r="JK9" s="31">
        <v>8.6</v>
      </c>
      <c r="JL9" s="800">
        <v>9</v>
      </c>
      <c r="JM9" s="800"/>
      <c r="JN9" s="5">
        <f t="shared" si="162"/>
        <v>8.8000000000000007</v>
      </c>
      <c r="JO9" s="25">
        <f t="shared" si="163"/>
        <v>8.8000000000000007</v>
      </c>
      <c r="JP9" s="176" t="str">
        <f t="shared" si="106"/>
        <v>8.8</v>
      </c>
      <c r="JQ9" s="118" t="str">
        <f t="shared" si="107"/>
        <v>A</v>
      </c>
      <c r="JR9" s="117">
        <f t="shared" si="164"/>
        <v>4</v>
      </c>
      <c r="JS9" s="117" t="str">
        <f t="shared" si="165"/>
        <v>4.0</v>
      </c>
      <c r="JT9" s="10">
        <v>3</v>
      </c>
      <c r="JU9" s="27">
        <v>3</v>
      </c>
      <c r="JV9" s="122">
        <v>7.2</v>
      </c>
      <c r="JW9" s="454">
        <v>7</v>
      </c>
      <c r="JX9" s="454"/>
      <c r="JY9" s="5">
        <f t="shared" si="166"/>
        <v>7.1</v>
      </c>
      <c r="JZ9" s="25">
        <f t="shared" si="167"/>
        <v>7.1</v>
      </c>
      <c r="KA9" s="176" t="str">
        <f t="shared" si="108"/>
        <v>7.1</v>
      </c>
      <c r="KB9" s="118" t="str">
        <f t="shared" si="109"/>
        <v>B</v>
      </c>
      <c r="KC9" s="117">
        <f t="shared" si="168"/>
        <v>3</v>
      </c>
      <c r="KD9" s="117" t="str">
        <f t="shared" si="169"/>
        <v>3.0</v>
      </c>
      <c r="KE9" s="10">
        <v>2</v>
      </c>
      <c r="KF9" s="27">
        <v>2</v>
      </c>
      <c r="KG9" s="884">
        <f t="shared" si="170"/>
        <v>23</v>
      </c>
      <c r="KH9" s="885">
        <f t="shared" si="171"/>
        <v>3.4347826086956523</v>
      </c>
      <c r="KI9" s="886" t="str">
        <f t="shared" si="172"/>
        <v>3.43</v>
      </c>
      <c r="KJ9" s="521" t="str">
        <f t="shared" si="173"/>
        <v>Lên lớp</v>
      </c>
      <c r="KK9" s="887">
        <f t="shared" si="174"/>
        <v>53</v>
      </c>
      <c r="KL9" s="885">
        <f t="shared" si="175"/>
        <v>2.8207547169811322</v>
      </c>
      <c r="KM9" s="886" t="str">
        <f t="shared" si="176"/>
        <v>2.82</v>
      </c>
      <c r="KN9" s="888">
        <f t="shared" si="177"/>
        <v>23</v>
      </c>
      <c r="KO9" s="889">
        <f t="shared" si="178"/>
        <v>7.9521739130434783</v>
      </c>
      <c r="KP9" s="890">
        <f t="shared" si="179"/>
        <v>3.4347826086956523</v>
      </c>
      <c r="KQ9" s="891">
        <f t="shared" si="180"/>
        <v>48</v>
      </c>
      <c r="KR9" s="892">
        <f t="shared" si="181"/>
        <v>7.5750000000000002</v>
      </c>
      <c r="KS9" s="893">
        <f t="shared" si="182"/>
        <v>3.1145833333333335</v>
      </c>
      <c r="KT9" s="521" t="str">
        <f t="shared" si="183"/>
        <v>Lên lớp</v>
      </c>
      <c r="KU9" s="84"/>
      <c r="KV9" s="1668">
        <v>6.8</v>
      </c>
      <c r="KW9" s="1677">
        <v>7</v>
      </c>
      <c r="KX9" s="1675"/>
      <c r="KY9" s="5">
        <f t="shared" si="184"/>
        <v>6.9</v>
      </c>
      <c r="KZ9" s="25">
        <f t="shared" si="185"/>
        <v>6.9</v>
      </c>
      <c r="LA9" s="176" t="str">
        <f t="shared" si="186"/>
        <v>6.9</v>
      </c>
      <c r="LB9" s="118" t="str">
        <f t="shared" si="187"/>
        <v>C+</v>
      </c>
      <c r="LC9" s="117">
        <f t="shared" si="188"/>
        <v>2.5</v>
      </c>
      <c r="LD9" s="117" t="str">
        <f t="shared" si="189"/>
        <v>2.5</v>
      </c>
      <c r="LE9" s="10">
        <v>4</v>
      </c>
      <c r="LF9" s="27">
        <v>4</v>
      </c>
      <c r="LG9" s="122">
        <v>7</v>
      </c>
      <c r="LH9" s="97">
        <v>7</v>
      </c>
      <c r="LI9" s="97"/>
      <c r="LJ9" s="5">
        <f t="shared" si="190"/>
        <v>7</v>
      </c>
      <c r="LK9" s="25">
        <f t="shared" si="191"/>
        <v>7</v>
      </c>
      <c r="LL9" s="176" t="str">
        <f t="shared" si="192"/>
        <v>7.0</v>
      </c>
      <c r="LM9" s="118" t="str">
        <f t="shared" si="193"/>
        <v>B</v>
      </c>
      <c r="LN9" s="117">
        <f t="shared" si="194"/>
        <v>3</v>
      </c>
      <c r="LO9" s="117" t="str">
        <f t="shared" si="195"/>
        <v>3.0</v>
      </c>
      <c r="LP9" s="10">
        <v>1</v>
      </c>
      <c r="LQ9" s="27">
        <v>1</v>
      </c>
      <c r="LR9" s="508">
        <v>7.6</v>
      </c>
      <c r="LS9" s="547">
        <v>7.5</v>
      </c>
      <c r="LT9" s="547"/>
      <c r="LU9" s="5">
        <f t="shared" si="196"/>
        <v>7.5</v>
      </c>
      <c r="LV9" s="25">
        <f t="shared" si="197"/>
        <v>7.5</v>
      </c>
      <c r="LW9" s="176" t="str">
        <f t="shared" si="198"/>
        <v>7.5</v>
      </c>
      <c r="LX9" s="118" t="str">
        <f t="shared" si="199"/>
        <v>B</v>
      </c>
      <c r="LY9" s="117">
        <f t="shared" si="200"/>
        <v>3</v>
      </c>
      <c r="LZ9" s="117" t="str">
        <f t="shared" si="201"/>
        <v>3.0</v>
      </c>
      <c r="MA9" s="10">
        <v>1</v>
      </c>
      <c r="MB9" s="27">
        <v>1</v>
      </c>
      <c r="MC9" s="122">
        <v>7</v>
      </c>
      <c r="MD9" s="97">
        <v>9</v>
      </c>
      <c r="ME9" s="454"/>
      <c r="MF9" s="816">
        <f t="shared" si="202"/>
        <v>8.1999999999999993</v>
      </c>
      <c r="MG9" s="817">
        <f t="shared" si="203"/>
        <v>8.1999999999999993</v>
      </c>
      <c r="MH9" s="818" t="str">
        <f t="shared" si="204"/>
        <v>8.2</v>
      </c>
      <c r="MI9" s="819" t="str">
        <f t="shared" si="205"/>
        <v>B+</v>
      </c>
      <c r="MJ9" s="820">
        <f t="shared" si="110"/>
        <v>3.5</v>
      </c>
      <c r="MK9" s="820" t="str">
        <f t="shared" si="111"/>
        <v>3.5</v>
      </c>
      <c r="ML9" s="821">
        <v>2</v>
      </c>
      <c r="MM9" s="822">
        <v>2</v>
      </c>
      <c r="MN9" s="1668">
        <v>6</v>
      </c>
      <c r="MO9" s="1682">
        <v>6</v>
      </c>
      <c r="MQ9" s="855">
        <f t="shared" si="206"/>
        <v>6</v>
      </c>
      <c r="MR9" s="856">
        <f t="shared" si="207"/>
        <v>6</v>
      </c>
      <c r="MS9" s="857" t="str">
        <f t="shared" si="208"/>
        <v>6.0</v>
      </c>
      <c r="MT9" s="858" t="str">
        <f t="shared" si="209"/>
        <v>C</v>
      </c>
      <c r="MU9" s="859">
        <f t="shared" si="112"/>
        <v>2</v>
      </c>
      <c r="MV9" s="859" t="str">
        <f t="shared" si="113"/>
        <v>2.0</v>
      </c>
      <c r="MW9" s="781">
        <v>2</v>
      </c>
      <c r="MX9" s="860">
        <v>2</v>
      </c>
      <c r="MY9" s="1668">
        <v>5</v>
      </c>
      <c r="MZ9" s="1696">
        <v>5</v>
      </c>
      <c r="NB9" s="1704">
        <f t="shared" si="210"/>
        <v>5</v>
      </c>
      <c r="NC9" s="1705">
        <f t="shared" si="211"/>
        <v>5</v>
      </c>
      <c r="ND9" s="857" t="str">
        <f t="shared" si="212"/>
        <v>5.0</v>
      </c>
      <c r="NE9" s="1706" t="str">
        <f t="shared" si="213"/>
        <v>D+</v>
      </c>
      <c r="NF9" s="1705">
        <f t="shared" si="214"/>
        <v>1.5</v>
      </c>
      <c r="NG9" s="1705" t="str">
        <f t="shared" si="215"/>
        <v>1.5</v>
      </c>
      <c r="NH9" s="1707">
        <v>2</v>
      </c>
      <c r="NI9" s="860">
        <v>2</v>
      </c>
      <c r="NJ9" s="1719">
        <f t="shared" si="216"/>
        <v>12</v>
      </c>
      <c r="NK9" s="1720">
        <f t="shared" si="217"/>
        <v>2.5</v>
      </c>
      <c r="NL9" s="1721" t="str">
        <f t="shared" si="218"/>
        <v>2.50</v>
      </c>
    </row>
    <row r="10" spans="1:376" s="20" customFormat="1" ht="18.75" customHeight="1" x14ac:dyDescent="0.3">
      <c r="A10" s="126">
        <v>13</v>
      </c>
      <c r="B10" s="126" t="s">
        <v>99</v>
      </c>
      <c r="C10" s="127" t="s">
        <v>220</v>
      </c>
      <c r="D10" s="129" t="s">
        <v>221</v>
      </c>
      <c r="E10" s="130" t="s">
        <v>27</v>
      </c>
      <c r="F10" s="148"/>
      <c r="G10" s="211" t="s">
        <v>332</v>
      </c>
      <c r="H10" s="212" t="s">
        <v>16</v>
      </c>
      <c r="I10" s="355" t="s">
        <v>41</v>
      </c>
      <c r="J10" s="375">
        <v>6.5</v>
      </c>
      <c r="K10" s="381" t="str">
        <f t="shared" si="0"/>
        <v>6.5</v>
      </c>
      <c r="L10" s="302" t="str">
        <f t="shared" si="1"/>
        <v>C+</v>
      </c>
      <c r="M10" s="117">
        <f t="shared" si="2"/>
        <v>2.5</v>
      </c>
      <c r="N10" s="67" t="str">
        <f t="shared" si="3"/>
        <v>2.5</v>
      </c>
      <c r="O10" s="1096">
        <v>7</v>
      </c>
      <c r="P10" s="176" t="str">
        <f t="shared" si="4"/>
        <v>7.0</v>
      </c>
      <c r="Q10" s="118" t="str">
        <f t="shared" si="5"/>
        <v>B</v>
      </c>
      <c r="R10" s="117">
        <f t="shared" si="6"/>
        <v>3</v>
      </c>
      <c r="S10" s="67" t="str">
        <f t="shared" si="7"/>
        <v>3.0</v>
      </c>
      <c r="T10" s="134">
        <v>6.7</v>
      </c>
      <c r="U10" s="135">
        <v>5</v>
      </c>
      <c r="V10" s="152"/>
      <c r="W10" s="5">
        <f t="shared" si="8"/>
        <v>5.7</v>
      </c>
      <c r="X10" s="6">
        <f t="shared" si="9"/>
        <v>5.7</v>
      </c>
      <c r="Y10" s="176" t="str">
        <f t="shared" si="10"/>
        <v>5.7</v>
      </c>
      <c r="Z10" s="8" t="str">
        <f t="shared" si="11"/>
        <v>C</v>
      </c>
      <c r="AA10" s="7">
        <f t="shared" si="12"/>
        <v>2</v>
      </c>
      <c r="AB10" s="7" t="str">
        <f t="shared" si="13"/>
        <v>2.0</v>
      </c>
      <c r="AC10" s="10">
        <v>3</v>
      </c>
      <c r="AD10" s="28">
        <v>3</v>
      </c>
      <c r="AE10" s="134">
        <v>7.6</v>
      </c>
      <c r="AF10" s="135">
        <v>8</v>
      </c>
      <c r="AG10" s="152"/>
      <c r="AH10" s="53">
        <f t="shared" si="14"/>
        <v>7.8</v>
      </c>
      <c r="AI10" s="54">
        <f t="shared" si="15"/>
        <v>7.8</v>
      </c>
      <c r="AJ10" s="183" t="str">
        <f t="shared" si="16"/>
        <v>7.8</v>
      </c>
      <c r="AK10" s="51" t="str">
        <f t="shared" si="17"/>
        <v>B</v>
      </c>
      <c r="AL10" s="55">
        <f t="shared" si="18"/>
        <v>3</v>
      </c>
      <c r="AM10" s="55" t="str">
        <f t="shared" si="19"/>
        <v>3.0</v>
      </c>
      <c r="AN10" s="112">
        <v>3</v>
      </c>
      <c r="AO10" s="88">
        <v>3</v>
      </c>
      <c r="AP10" s="172">
        <v>6.9</v>
      </c>
      <c r="AQ10" s="135">
        <v>7</v>
      </c>
      <c r="AR10" s="136"/>
      <c r="AS10" s="5">
        <f t="shared" si="20"/>
        <v>7</v>
      </c>
      <c r="AT10" s="25">
        <f t="shared" si="21"/>
        <v>7</v>
      </c>
      <c r="AU10" s="176" t="str">
        <f t="shared" si="22"/>
        <v>7.0</v>
      </c>
      <c r="AV10" s="118" t="str">
        <f t="shared" si="23"/>
        <v>B</v>
      </c>
      <c r="AW10" s="117">
        <f t="shared" si="24"/>
        <v>3</v>
      </c>
      <c r="AX10" s="117" t="str">
        <f t="shared" si="25"/>
        <v>3.0</v>
      </c>
      <c r="AY10" s="10">
        <v>3</v>
      </c>
      <c r="AZ10" s="28">
        <v>3</v>
      </c>
      <c r="BA10" s="134">
        <v>7.3</v>
      </c>
      <c r="BB10" s="135">
        <v>4</v>
      </c>
      <c r="BC10" s="136"/>
      <c r="BD10" s="5">
        <f t="shared" si="26"/>
        <v>5.3</v>
      </c>
      <c r="BE10" s="6">
        <f t="shared" si="27"/>
        <v>5.3</v>
      </c>
      <c r="BF10" s="176" t="str">
        <f t="shared" si="28"/>
        <v>5.3</v>
      </c>
      <c r="BG10" s="8" t="str">
        <f t="shared" si="29"/>
        <v>D+</v>
      </c>
      <c r="BH10" s="7">
        <f t="shared" si="30"/>
        <v>1.5</v>
      </c>
      <c r="BI10" s="7" t="str">
        <f t="shared" si="31"/>
        <v>1.5</v>
      </c>
      <c r="BJ10" s="10">
        <v>4</v>
      </c>
      <c r="BK10" s="28">
        <v>4</v>
      </c>
      <c r="BL10" s="77">
        <v>6.4</v>
      </c>
      <c r="BM10" s="78">
        <v>4</v>
      </c>
      <c r="BN10" s="78"/>
      <c r="BO10" s="5">
        <f t="shared" si="32"/>
        <v>5</v>
      </c>
      <c r="BP10" s="25">
        <f t="shared" si="33"/>
        <v>5</v>
      </c>
      <c r="BQ10" s="176" t="str">
        <f t="shared" si="34"/>
        <v>5.0</v>
      </c>
      <c r="BR10" s="118" t="str">
        <f t="shared" si="35"/>
        <v>D+</v>
      </c>
      <c r="BS10" s="7">
        <f t="shared" si="36"/>
        <v>1.5</v>
      </c>
      <c r="BT10" s="7" t="str">
        <f t="shared" si="37"/>
        <v>1.5</v>
      </c>
      <c r="BU10" s="10">
        <v>3</v>
      </c>
      <c r="BV10" s="27">
        <v>3</v>
      </c>
      <c r="BW10" s="159">
        <v>6</v>
      </c>
      <c r="BX10" s="163">
        <v>8</v>
      </c>
      <c r="BY10" s="163"/>
      <c r="BZ10" s="5">
        <f t="shared" si="38"/>
        <v>7.2</v>
      </c>
      <c r="CA10" s="25">
        <f t="shared" si="39"/>
        <v>7.2</v>
      </c>
      <c r="CB10" s="176" t="str">
        <f t="shared" si="40"/>
        <v>7.2</v>
      </c>
      <c r="CC10" s="23" t="str">
        <f t="shared" si="41"/>
        <v>B</v>
      </c>
      <c r="CD10" s="24">
        <f t="shared" si="42"/>
        <v>3</v>
      </c>
      <c r="CE10" s="24" t="str">
        <f t="shared" si="43"/>
        <v>3.0</v>
      </c>
      <c r="CF10" s="10">
        <v>2</v>
      </c>
      <c r="CG10" s="27">
        <v>2</v>
      </c>
      <c r="CH10" s="111">
        <f t="shared" si="44"/>
        <v>18</v>
      </c>
      <c r="CI10" s="109">
        <f t="shared" si="45"/>
        <v>2.25</v>
      </c>
      <c r="CJ10" s="105" t="str">
        <f t="shared" si="46"/>
        <v>2.25</v>
      </c>
      <c r="CK10" s="106" t="str">
        <f t="shared" si="47"/>
        <v>Lên lớp</v>
      </c>
      <c r="CL10" s="107">
        <f t="shared" si="48"/>
        <v>18</v>
      </c>
      <c r="CM10" s="108">
        <f t="shared" si="49"/>
        <v>2.25</v>
      </c>
      <c r="CN10" s="412" t="str">
        <f t="shared" si="50"/>
        <v>Lên lớp</v>
      </c>
      <c r="CO10" s="421"/>
      <c r="CP10" s="122">
        <v>7</v>
      </c>
      <c r="CQ10" s="97">
        <v>8</v>
      </c>
      <c r="CR10" s="97"/>
      <c r="CS10" s="5">
        <f t="shared" si="51"/>
        <v>7.6</v>
      </c>
      <c r="CT10" s="25">
        <f t="shared" si="52"/>
        <v>7.6</v>
      </c>
      <c r="CU10" s="176" t="str">
        <f t="shared" si="53"/>
        <v>7.6</v>
      </c>
      <c r="CV10" s="118" t="str">
        <f t="shared" si="54"/>
        <v>B</v>
      </c>
      <c r="CW10" s="117">
        <f t="shared" si="55"/>
        <v>3</v>
      </c>
      <c r="CX10" s="117" t="str">
        <f t="shared" si="56"/>
        <v>3.0</v>
      </c>
      <c r="CY10" s="10">
        <v>2</v>
      </c>
      <c r="CZ10" s="27">
        <v>2</v>
      </c>
      <c r="DA10" s="122">
        <v>5.6</v>
      </c>
      <c r="DB10" s="97">
        <v>7</v>
      </c>
      <c r="DC10" s="97"/>
      <c r="DD10" s="5">
        <f t="shared" si="57"/>
        <v>6.4</v>
      </c>
      <c r="DE10" s="25">
        <f t="shared" si="58"/>
        <v>6.4</v>
      </c>
      <c r="DF10" s="176" t="str">
        <f t="shared" si="59"/>
        <v>6.4</v>
      </c>
      <c r="DG10" s="118" t="str">
        <f t="shared" si="60"/>
        <v>C</v>
      </c>
      <c r="DH10" s="117">
        <f t="shared" si="61"/>
        <v>2</v>
      </c>
      <c r="DI10" s="117" t="str">
        <f t="shared" si="62"/>
        <v>2.0</v>
      </c>
      <c r="DJ10" s="10">
        <v>2</v>
      </c>
      <c r="DK10" s="27">
        <v>2</v>
      </c>
      <c r="DL10" s="122">
        <v>6.8</v>
      </c>
      <c r="DM10" s="97">
        <v>9</v>
      </c>
      <c r="DN10" s="97"/>
      <c r="DO10" s="5">
        <f t="shared" si="63"/>
        <v>8.1</v>
      </c>
      <c r="DP10" s="25">
        <f t="shared" si="64"/>
        <v>8.1</v>
      </c>
      <c r="DQ10" s="176" t="str">
        <f t="shared" si="65"/>
        <v>8.1</v>
      </c>
      <c r="DR10" s="118" t="str">
        <f t="shared" si="66"/>
        <v>B+</v>
      </c>
      <c r="DS10" s="117">
        <f t="shared" si="67"/>
        <v>3.5</v>
      </c>
      <c r="DT10" s="117" t="str">
        <f t="shared" si="68"/>
        <v>3.5</v>
      </c>
      <c r="DU10" s="10">
        <v>2</v>
      </c>
      <c r="DV10" s="27">
        <v>2</v>
      </c>
      <c r="DW10" s="122">
        <v>8</v>
      </c>
      <c r="DX10" s="97">
        <v>8</v>
      </c>
      <c r="DY10" s="97"/>
      <c r="DZ10" s="5">
        <f t="shared" si="69"/>
        <v>8</v>
      </c>
      <c r="EA10" s="25">
        <f t="shared" si="70"/>
        <v>8</v>
      </c>
      <c r="EB10" s="176" t="str">
        <f t="shared" si="71"/>
        <v>8.0</v>
      </c>
      <c r="EC10" s="118" t="str">
        <f t="shared" si="72"/>
        <v>B+</v>
      </c>
      <c r="ED10" s="117">
        <f t="shared" si="73"/>
        <v>3.5</v>
      </c>
      <c r="EE10" s="117" t="str">
        <f t="shared" si="74"/>
        <v>3.5</v>
      </c>
      <c r="EF10" s="10">
        <v>3</v>
      </c>
      <c r="EG10" s="27">
        <v>3</v>
      </c>
      <c r="EH10" s="122">
        <v>7.7</v>
      </c>
      <c r="EI10" s="97">
        <v>8</v>
      </c>
      <c r="EJ10" s="97"/>
      <c r="EK10" s="5">
        <f t="shared" si="75"/>
        <v>7.9</v>
      </c>
      <c r="EL10" s="25">
        <f t="shared" si="76"/>
        <v>7.9</v>
      </c>
      <c r="EM10" s="176" t="str">
        <f t="shared" si="77"/>
        <v>7.9</v>
      </c>
      <c r="EN10" s="118" t="str">
        <f t="shared" si="78"/>
        <v>B</v>
      </c>
      <c r="EO10" s="117">
        <f t="shared" si="79"/>
        <v>3</v>
      </c>
      <c r="EP10" s="117" t="str">
        <f t="shared" si="80"/>
        <v>3.0</v>
      </c>
      <c r="EQ10" s="10">
        <v>4</v>
      </c>
      <c r="ER10" s="27">
        <v>4</v>
      </c>
      <c r="ES10" s="122">
        <v>7.4</v>
      </c>
      <c r="ET10" s="97">
        <v>9</v>
      </c>
      <c r="EU10" s="97"/>
      <c r="EV10" s="5">
        <f t="shared" si="81"/>
        <v>8.4</v>
      </c>
      <c r="EW10" s="25">
        <f t="shared" si="82"/>
        <v>8.4</v>
      </c>
      <c r="EX10" s="176" t="str">
        <f t="shared" si="83"/>
        <v>8.4</v>
      </c>
      <c r="EY10" s="118" t="str">
        <f t="shared" si="84"/>
        <v>B+</v>
      </c>
      <c r="EZ10" s="117">
        <f t="shared" si="85"/>
        <v>3.5</v>
      </c>
      <c r="FA10" s="117" t="str">
        <f t="shared" si="86"/>
        <v>3.5</v>
      </c>
      <c r="FB10" s="10">
        <v>3</v>
      </c>
      <c r="FC10" s="27">
        <v>3</v>
      </c>
      <c r="FD10" s="508">
        <v>7</v>
      </c>
      <c r="FE10" s="547">
        <v>6.5</v>
      </c>
      <c r="FF10" s="547"/>
      <c r="FG10" s="5">
        <f t="shared" si="87"/>
        <v>6.7</v>
      </c>
      <c r="FH10" s="25">
        <f t="shared" si="88"/>
        <v>6.7</v>
      </c>
      <c r="FI10" s="176" t="str">
        <f t="shared" si="89"/>
        <v>6.7</v>
      </c>
      <c r="FJ10" s="118" t="str">
        <f t="shared" si="90"/>
        <v>C+</v>
      </c>
      <c r="FK10" s="117">
        <f t="shared" si="91"/>
        <v>2.5</v>
      </c>
      <c r="FL10" s="117" t="str">
        <f t="shared" si="92"/>
        <v>2.5</v>
      </c>
      <c r="FM10" s="10">
        <v>2</v>
      </c>
      <c r="FN10" s="27">
        <v>2</v>
      </c>
      <c r="FO10" s="497">
        <f t="shared" si="93"/>
        <v>18</v>
      </c>
      <c r="FP10" s="498">
        <f t="shared" si="94"/>
        <v>3.0555555555555554</v>
      </c>
      <c r="FQ10" s="499" t="str">
        <f t="shared" si="95"/>
        <v>3.06</v>
      </c>
      <c r="FR10" s="16" t="str">
        <f t="shared" si="96"/>
        <v>Lên lớp</v>
      </c>
      <c r="FS10" s="497">
        <f t="shared" si="97"/>
        <v>36</v>
      </c>
      <c r="FT10" s="498">
        <f t="shared" si="98"/>
        <v>2.6527777777777777</v>
      </c>
      <c r="FU10" s="499" t="str">
        <f t="shared" si="99"/>
        <v>2.65</v>
      </c>
      <c r="FV10" s="504">
        <f t="shared" si="100"/>
        <v>36</v>
      </c>
      <c r="FW10" s="500">
        <f t="shared" si="101"/>
        <v>6.958333333333333</v>
      </c>
      <c r="FX10" s="501">
        <f t="shared" si="102"/>
        <v>2.6527777777777777</v>
      </c>
      <c r="FY10" s="502" t="str">
        <f t="shared" si="103"/>
        <v>Lên lớp</v>
      </c>
      <c r="FZ10" s="487"/>
      <c r="GA10" s="833">
        <v>8.1999999999999993</v>
      </c>
      <c r="GB10" s="800">
        <v>9</v>
      </c>
      <c r="GC10" s="800"/>
      <c r="GD10" s="5">
        <f t="shared" si="116"/>
        <v>8.6999999999999993</v>
      </c>
      <c r="GE10" s="25">
        <f t="shared" si="117"/>
        <v>8.6999999999999993</v>
      </c>
      <c r="GF10" s="176" t="str">
        <f t="shared" si="118"/>
        <v>8.7</v>
      </c>
      <c r="GG10" s="118" t="str">
        <f t="shared" si="119"/>
        <v>A</v>
      </c>
      <c r="GH10" s="117">
        <f t="shared" si="120"/>
        <v>4</v>
      </c>
      <c r="GI10" s="117" t="str">
        <f t="shared" si="121"/>
        <v>4.0</v>
      </c>
      <c r="GJ10" s="10">
        <v>2</v>
      </c>
      <c r="GK10" s="27">
        <v>2</v>
      </c>
      <c r="GL10" s="159">
        <v>7.6</v>
      </c>
      <c r="GM10" s="163">
        <v>10</v>
      </c>
      <c r="GN10" s="640"/>
      <c r="GO10" s="5">
        <f t="shared" si="122"/>
        <v>9</v>
      </c>
      <c r="GP10" s="25">
        <f t="shared" si="123"/>
        <v>9</v>
      </c>
      <c r="GQ10" s="176" t="str">
        <f t="shared" si="124"/>
        <v>9.0</v>
      </c>
      <c r="GR10" s="118" t="str">
        <f t="shared" si="125"/>
        <v>A</v>
      </c>
      <c r="GS10" s="117">
        <f t="shared" si="126"/>
        <v>4</v>
      </c>
      <c r="GT10" s="117" t="str">
        <f t="shared" si="127"/>
        <v>4.0</v>
      </c>
      <c r="GU10" s="622">
        <v>2</v>
      </c>
      <c r="GV10" s="27">
        <v>2</v>
      </c>
      <c r="GW10" s="159">
        <v>7.9</v>
      </c>
      <c r="GX10" s="163">
        <v>9</v>
      </c>
      <c r="GY10" s="640"/>
      <c r="GZ10" s="5">
        <f t="shared" si="128"/>
        <v>8.6</v>
      </c>
      <c r="HA10" s="25">
        <f t="shared" si="129"/>
        <v>8.6</v>
      </c>
      <c r="HB10" s="176" t="str">
        <f t="shared" si="130"/>
        <v>8.6</v>
      </c>
      <c r="HC10" s="118" t="str">
        <f t="shared" si="131"/>
        <v>A</v>
      </c>
      <c r="HD10" s="117">
        <f t="shared" si="132"/>
        <v>4</v>
      </c>
      <c r="HE10" s="117" t="str">
        <f t="shared" si="133"/>
        <v>4.0</v>
      </c>
      <c r="HF10" s="10">
        <v>3</v>
      </c>
      <c r="HG10" s="28">
        <v>3</v>
      </c>
      <c r="HH10" s="159">
        <v>8.1</v>
      </c>
      <c r="HI10" s="163">
        <v>9</v>
      </c>
      <c r="HJ10" s="640"/>
      <c r="HK10" s="5">
        <f t="shared" si="134"/>
        <v>8.6</v>
      </c>
      <c r="HL10" s="25">
        <f t="shared" si="135"/>
        <v>8.6</v>
      </c>
      <c r="HM10" s="176" t="str">
        <f t="shared" si="136"/>
        <v>8.6</v>
      </c>
      <c r="HN10" s="118" t="str">
        <f t="shared" si="137"/>
        <v>A</v>
      </c>
      <c r="HO10" s="117">
        <f t="shared" si="138"/>
        <v>4</v>
      </c>
      <c r="HP10" s="117" t="str">
        <f t="shared" si="139"/>
        <v>4.0</v>
      </c>
      <c r="HQ10" s="10">
        <v>3</v>
      </c>
      <c r="HR10" s="27">
        <v>3</v>
      </c>
      <c r="HS10" s="362">
        <v>8.3000000000000007</v>
      </c>
      <c r="HT10" s="121">
        <v>10</v>
      </c>
      <c r="HU10" s="121"/>
      <c r="HV10" s="5">
        <f t="shared" si="140"/>
        <v>9.3000000000000007</v>
      </c>
      <c r="HW10" s="25">
        <f t="shared" si="141"/>
        <v>9.3000000000000007</v>
      </c>
      <c r="HX10" s="176" t="str">
        <f t="shared" si="142"/>
        <v>9.3</v>
      </c>
      <c r="HY10" s="118" t="str">
        <f t="shared" si="143"/>
        <v>A</v>
      </c>
      <c r="HZ10" s="117">
        <f t="shared" si="144"/>
        <v>4</v>
      </c>
      <c r="IA10" s="117" t="str">
        <f t="shared" si="145"/>
        <v>4.0</v>
      </c>
      <c r="IB10" s="10">
        <v>3</v>
      </c>
      <c r="IC10" s="27">
        <v>3</v>
      </c>
      <c r="ID10" s="31">
        <v>7</v>
      </c>
      <c r="IE10" s="800">
        <v>9</v>
      </c>
      <c r="IF10" s="800"/>
      <c r="IG10" s="816">
        <f t="shared" si="146"/>
        <v>8.1999999999999993</v>
      </c>
      <c r="IH10" s="817">
        <f t="shared" si="147"/>
        <v>8.1999999999999993</v>
      </c>
      <c r="II10" s="818" t="str">
        <f t="shared" si="148"/>
        <v>8.2</v>
      </c>
      <c r="IJ10" s="819" t="str">
        <f t="shared" si="149"/>
        <v>B+</v>
      </c>
      <c r="IK10" s="820">
        <f t="shared" si="104"/>
        <v>3.5</v>
      </c>
      <c r="IL10" s="820" t="str">
        <f t="shared" si="105"/>
        <v>3.5</v>
      </c>
      <c r="IM10" s="821">
        <v>2</v>
      </c>
      <c r="IN10" s="822">
        <v>2</v>
      </c>
      <c r="IO10" s="122">
        <v>7.4</v>
      </c>
      <c r="IP10" s="97">
        <v>7</v>
      </c>
      <c r="IQ10" s="97"/>
      <c r="IR10" s="5">
        <f t="shared" si="150"/>
        <v>7.2</v>
      </c>
      <c r="IS10" s="25">
        <f t="shared" si="151"/>
        <v>7.2</v>
      </c>
      <c r="IT10" s="176" t="str">
        <f t="shared" si="152"/>
        <v>7.2</v>
      </c>
      <c r="IU10" s="118" t="str">
        <f t="shared" si="153"/>
        <v>B</v>
      </c>
      <c r="IV10" s="117">
        <f t="shared" si="154"/>
        <v>3</v>
      </c>
      <c r="IW10" s="117" t="str">
        <f t="shared" si="155"/>
        <v>3.0</v>
      </c>
      <c r="IX10" s="10">
        <v>3</v>
      </c>
      <c r="IY10" s="27">
        <v>3</v>
      </c>
      <c r="IZ10" s="508">
        <v>8.6999999999999993</v>
      </c>
      <c r="JA10" s="97">
        <v>9</v>
      </c>
      <c r="JB10" s="547"/>
      <c r="JC10" s="5">
        <f t="shared" si="156"/>
        <v>8.9</v>
      </c>
      <c r="JD10" s="25">
        <f t="shared" si="157"/>
        <v>8.9</v>
      </c>
      <c r="JE10" s="176" t="str">
        <f t="shared" si="158"/>
        <v>8.9</v>
      </c>
      <c r="JF10" s="118" t="str">
        <f t="shared" si="159"/>
        <v>A</v>
      </c>
      <c r="JG10" s="117">
        <f t="shared" si="160"/>
        <v>4</v>
      </c>
      <c r="JH10" s="117" t="str">
        <f t="shared" si="161"/>
        <v>4.0</v>
      </c>
      <c r="JI10" s="10">
        <v>2</v>
      </c>
      <c r="JJ10" s="27">
        <v>2</v>
      </c>
      <c r="JK10" s="31">
        <v>7.6</v>
      </c>
      <c r="JL10" s="800">
        <v>9</v>
      </c>
      <c r="JM10" s="800"/>
      <c r="JN10" s="5">
        <f t="shared" si="162"/>
        <v>8.4</v>
      </c>
      <c r="JO10" s="25">
        <f t="shared" si="163"/>
        <v>8.4</v>
      </c>
      <c r="JP10" s="176" t="str">
        <f t="shared" si="106"/>
        <v>8.4</v>
      </c>
      <c r="JQ10" s="118" t="str">
        <f t="shared" si="107"/>
        <v>B+</v>
      </c>
      <c r="JR10" s="117">
        <f t="shared" si="164"/>
        <v>3.5</v>
      </c>
      <c r="JS10" s="117" t="str">
        <f t="shared" si="165"/>
        <v>3.5</v>
      </c>
      <c r="JT10" s="10">
        <v>3</v>
      </c>
      <c r="JU10" s="27">
        <v>3</v>
      </c>
      <c r="JV10" s="122">
        <v>8.1999999999999993</v>
      </c>
      <c r="JW10" s="454">
        <v>8</v>
      </c>
      <c r="JX10" s="454"/>
      <c r="JY10" s="5">
        <f t="shared" si="166"/>
        <v>8.1</v>
      </c>
      <c r="JZ10" s="25">
        <f t="shared" si="167"/>
        <v>8.1</v>
      </c>
      <c r="KA10" s="176" t="str">
        <f t="shared" si="108"/>
        <v>8.1</v>
      </c>
      <c r="KB10" s="118" t="str">
        <f t="shared" si="109"/>
        <v>B+</v>
      </c>
      <c r="KC10" s="117">
        <f t="shared" si="168"/>
        <v>3.5</v>
      </c>
      <c r="KD10" s="117" t="str">
        <f t="shared" si="169"/>
        <v>3.5</v>
      </c>
      <c r="KE10" s="10">
        <v>2</v>
      </c>
      <c r="KF10" s="27">
        <v>2</v>
      </c>
      <c r="KG10" s="884">
        <f t="shared" si="170"/>
        <v>25</v>
      </c>
      <c r="KH10" s="885">
        <f t="shared" si="171"/>
        <v>3.74</v>
      </c>
      <c r="KI10" s="886" t="str">
        <f t="shared" si="172"/>
        <v>3.74</v>
      </c>
      <c r="KJ10" s="521" t="str">
        <f t="shared" si="173"/>
        <v>Lên lớp</v>
      </c>
      <c r="KK10" s="887">
        <f t="shared" si="174"/>
        <v>61</v>
      </c>
      <c r="KL10" s="885">
        <f t="shared" si="175"/>
        <v>3.098360655737705</v>
      </c>
      <c r="KM10" s="886" t="str">
        <f t="shared" si="176"/>
        <v>3.10</v>
      </c>
      <c r="KN10" s="888">
        <f t="shared" si="177"/>
        <v>25</v>
      </c>
      <c r="KO10" s="889">
        <f t="shared" si="178"/>
        <v>8.4840000000000018</v>
      </c>
      <c r="KP10" s="890">
        <f t="shared" si="179"/>
        <v>3.74</v>
      </c>
      <c r="KQ10" s="891">
        <f t="shared" si="180"/>
        <v>61</v>
      </c>
      <c r="KR10" s="892">
        <f t="shared" si="181"/>
        <v>7.5836065573770499</v>
      </c>
      <c r="KS10" s="893">
        <f t="shared" si="182"/>
        <v>3.098360655737705</v>
      </c>
      <c r="KT10" s="521" t="str">
        <f t="shared" si="183"/>
        <v>Lên lớp</v>
      </c>
      <c r="KU10" s="84"/>
      <c r="KV10" s="1668">
        <v>6.8</v>
      </c>
      <c r="KW10" s="1677">
        <v>7</v>
      </c>
      <c r="KX10" s="1675"/>
      <c r="KY10" s="5">
        <f t="shared" si="184"/>
        <v>6.9</v>
      </c>
      <c r="KZ10" s="25">
        <f t="shared" si="185"/>
        <v>6.9</v>
      </c>
      <c r="LA10" s="176" t="str">
        <f t="shared" si="186"/>
        <v>6.9</v>
      </c>
      <c r="LB10" s="118" t="str">
        <f t="shared" si="187"/>
        <v>C+</v>
      </c>
      <c r="LC10" s="117">
        <f t="shared" si="188"/>
        <v>2.5</v>
      </c>
      <c r="LD10" s="117" t="str">
        <f t="shared" si="189"/>
        <v>2.5</v>
      </c>
      <c r="LE10" s="10">
        <v>4</v>
      </c>
      <c r="LF10" s="27">
        <v>4</v>
      </c>
      <c r="LG10" s="122">
        <v>8</v>
      </c>
      <c r="LH10" s="97">
        <v>9</v>
      </c>
      <c r="LI10" s="97"/>
      <c r="LJ10" s="5">
        <f t="shared" si="190"/>
        <v>8.6</v>
      </c>
      <c r="LK10" s="25">
        <f t="shared" si="191"/>
        <v>8.6</v>
      </c>
      <c r="LL10" s="176" t="str">
        <f t="shared" si="192"/>
        <v>8.6</v>
      </c>
      <c r="LM10" s="118" t="str">
        <f t="shared" si="193"/>
        <v>A</v>
      </c>
      <c r="LN10" s="117">
        <f t="shared" si="194"/>
        <v>4</v>
      </c>
      <c r="LO10" s="117" t="str">
        <f t="shared" si="195"/>
        <v>4.0</v>
      </c>
      <c r="LP10" s="10">
        <v>1</v>
      </c>
      <c r="LQ10" s="27">
        <v>1</v>
      </c>
      <c r="LR10" s="508">
        <v>8.4</v>
      </c>
      <c r="LS10" s="547">
        <v>8</v>
      </c>
      <c r="LT10" s="547"/>
      <c r="LU10" s="5">
        <f t="shared" si="196"/>
        <v>8.1999999999999993</v>
      </c>
      <c r="LV10" s="25">
        <f t="shared" si="197"/>
        <v>8.1999999999999993</v>
      </c>
      <c r="LW10" s="176" t="str">
        <f t="shared" si="198"/>
        <v>8.2</v>
      </c>
      <c r="LX10" s="118" t="str">
        <f t="shared" si="199"/>
        <v>B+</v>
      </c>
      <c r="LY10" s="117">
        <f t="shared" si="200"/>
        <v>3.5</v>
      </c>
      <c r="LZ10" s="117" t="str">
        <f t="shared" si="201"/>
        <v>3.5</v>
      </c>
      <c r="MA10" s="10">
        <v>1</v>
      </c>
      <c r="MB10" s="27">
        <v>1</v>
      </c>
      <c r="MC10" s="122">
        <v>8</v>
      </c>
      <c r="MD10" s="97">
        <v>10</v>
      </c>
      <c r="ME10" s="454"/>
      <c r="MF10" s="816">
        <f t="shared" si="202"/>
        <v>9.1999999999999993</v>
      </c>
      <c r="MG10" s="817">
        <f t="shared" si="203"/>
        <v>9.1999999999999993</v>
      </c>
      <c r="MH10" s="818" t="str">
        <f t="shared" si="204"/>
        <v>9.2</v>
      </c>
      <c r="MI10" s="819" t="str">
        <f t="shared" si="205"/>
        <v>A</v>
      </c>
      <c r="MJ10" s="820">
        <f t="shared" si="110"/>
        <v>4</v>
      </c>
      <c r="MK10" s="820" t="str">
        <f t="shared" si="111"/>
        <v>4.0</v>
      </c>
      <c r="ML10" s="821">
        <v>2</v>
      </c>
      <c r="MM10" s="822">
        <v>2</v>
      </c>
      <c r="MN10" s="1668">
        <v>6</v>
      </c>
      <c r="MO10" s="1682">
        <v>6</v>
      </c>
      <c r="MP10" s="14"/>
      <c r="MQ10" s="855">
        <f t="shared" si="206"/>
        <v>6</v>
      </c>
      <c r="MR10" s="856">
        <f t="shared" si="207"/>
        <v>6</v>
      </c>
      <c r="MS10" s="857" t="str">
        <f t="shared" si="208"/>
        <v>6.0</v>
      </c>
      <c r="MT10" s="858" t="str">
        <f t="shared" si="209"/>
        <v>C</v>
      </c>
      <c r="MU10" s="859">
        <f t="shared" si="112"/>
        <v>2</v>
      </c>
      <c r="MV10" s="859" t="str">
        <f t="shared" si="113"/>
        <v>2.0</v>
      </c>
      <c r="MW10" s="781">
        <v>2</v>
      </c>
      <c r="MX10" s="860">
        <v>2</v>
      </c>
      <c r="MY10" s="1668">
        <v>7</v>
      </c>
      <c r="MZ10" s="1696">
        <v>8</v>
      </c>
      <c r="NA10" s="14"/>
      <c r="NB10" s="1704">
        <f t="shared" si="210"/>
        <v>7.6</v>
      </c>
      <c r="NC10" s="1705">
        <f t="shared" si="211"/>
        <v>7.6</v>
      </c>
      <c r="ND10" s="857" t="str">
        <f t="shared" si="212"/>
        <v>7.6</v>
      </c>
      <c r="NE10" s="1706" t="str">
        <f t="shared" si="213"/>
        <v>B</v>
      </c>
      <c r="NF10" s="1705">
        <f t="shared" si="214"/>
        <v>3</v>
      </c>
      <c r="NG10" s="1705" t="str">
        <f t="shared" si="215"/>
        <v>3.0</v>
      </c>
      <c r="NH10" s="1707">
        <v>2</v>
      </c>
      <c r="NI10" s="860">
        <v>2</v>
      </c>
      <c r="NJ10" s="1719">
        <f t="shared" si="216"/>
        <v>12</v>
      </c>
      <c r="NK10" s="1720">
        <f t="shared" si="217"/>
        <v>2.9583333333333335</v>
      </c>
      <c r="NL10" s="1721" t="str">
        <f t="shared" si="218"/>
        <v>2.96</v>
      </c>
    </row>
    <row r="11" spans="1:376" ht="18.75" customHeight="1" x14ac:dyDescent="0.3">
      <c r="A11" s="126">
        <v>14</v>
      </c>
      <c r="B11" s="126" t="s">
        <v>99</v>
      </c>
      <c r="C11" s="127" t="s">
        <v>222</v>
      </c>
      <c r="D11" s="129" t="s">
        <v>223</v>
      </c>
      <c r="E11" s="130" t="s">
        <v>110</v>
      </c>
      <c r="F11" s="148"/>
      <c r="G11" s="211" t="s">
        <v>333</v>
      </c>
      <c r="H11" s="212" t="s">
        <v>16</v>
      </c>
      <c r="I11" s="355" t="s">
        <v>378</v>
      </c>
      <c r="J11" s="376">
        <v>6.8</v>
      </c>
      <c r="K11" s="381" t="str">
        <f t="shared" si="0"/>
        <v>6.8</v>
      </c>
      <c r="L11" s="302" t="str">
        <f t="shared" si="1"/>
        <v>C+</v>
      </c>
      <c r="M11" s="117">
        <f t="shared" si="2"/>
        <v>2.5</v>
      </c>
      <c r="N11" s="67" t="str">
        <f t="shared" si="3"/>
        <v>2.5</v>
      </c>
      <c r="O11" s="1097">
        <v>6</v>
      </c>
      <c r="P11" s="176" t="str">
        <f t="shared" si="4"/>
        <v>6.0</v>
      </c>
      <c r="Q11" s="118" t="str">
        <f t="shared" si="5"/>
        <v>C</v>
      </c>
      <c r="R11" s="117">
        <f t="shared" si="6"/>
        <v>2</v>
      </c>
      <c r="S11" s="67" t="str">
        <f t="shared" si="7"/>
        <v>2.0</v>
      </c>
      <c r="T11" s="153">
        <v>6.3</v>
      </c>
      <c r="U11" s="123">
        <v>6</v>
      </c>
      <c r="V11" s="125"/>
      <c r="W11" s="5">
        <f t="shared" si="8"/>
        <v>6.1</v>
      </c>
      <c r="X11" s="6">
        <f t="shared" si="9"/>
        <v>6.1</v>
      </c>
      <c r="Y11" s="176" t="str">
        <f t="shared" si="10"/>
        <v>6.1</v>
      </c>
      <c r="Z11" s="8" t="str">
        <f t="shared" si="11"/>
        <v>C</v>
      </c>
      <c r="AA11" s="7">
        <f t="shared" si="12"/>
        <v>2</v>
      </c>
      <c r="AB11" s="7" t="str">
        <f t="shared" si="13"/>
        <v>2.0</v>
      </c>
      <c r="AC11" s="10">
        <v>3</v>
      </c>
      <c r="AD11" s="28">
        <v>3</v>
      </c>
      <c r="AE11" s="153">
        <v>7</v>
      </c>
      <c r="AF11" s="123">
        <v>6</v>
      </c>
      <c r="AG11" s="123"/>
      <c r="AH11" s="53">
        <f t="shared" si="14"/>
        <v>6.4</v>
      </c>
      <c r="AI11" s="54">
        <f t="shared" si="15"/>
        <v>6.4</v>
      </c>
      <c r="AJ11" s="183" t="str">
        <f t="shared" si="16"/>
        <v>6.4</v>
      </c>
      <c r="AK11" s="51" t="str">
        <f t="shared" si="17"/>
        <v>C</v>
      </c>
      <c r="AL11" s="55">
        <f t="shared" si="18"/>
        <v>2</v>
      </c>
      <c r="AM11" s="55" t="str">
        <f t="shared" si="19"/>
        <v>2.0</v>
      </c>
      <c r="AN11" s="112">
        <v>3</v>
      </c>
      <c r="AO11" s="88">
        <v>3</v>
      </c>
      <c r="AP11" s="153">
        <v>5</v>
      </c>
      <c r="AQ11" s="123">
        <v>4</v>
      </c>
      <c r="AR11" s="125"/>
      <c r="AS11" s="5">
        <f t="shared" si="20"/>
        <v>4.4000000000000004</v>
      </c>
      <c r="AT11" s="25">
        <f t="shared" si="21"/>
        <v>4.4000000000000004</v>
      </c>
      <c r="AU11" s="176" t="str">
        <f t="shared" si="22"/>
        <v>4.4</v>
      </c>
      <c r="AV11" s="118" t="str">
        <f t="shared" si="23"/>
        <v>D</v>
      </c>
      <c r="AW11" s="117">
        <f t="shared" si="24"/>
        <v>1</v>
      </c>
      <c r="AX11" s="117" t="str">
        <f t="shared" si="25"/>
        <v>1.0</v>
      </c>
      <c r="AY11" s="10">
        <v>3</v>
      </c>
      <c r="AZ11" s="28">
        <v>3</v>
      </c>
      <c r="BA11" s="159">
        <v>8.3000000000000007</v>
      </c>
      <c r="BB11" s="140">
        <v>4</v>
      </c>
      <c r="BC11" s="125"/>
      <c r="BD11" s="5">
        <f t="shared" si="26"/>
        <v>5.7</v>
      </c>
      <c r="BE11" s="6">
        <f t="shared" si="27"/>
        <v>5.7</v>
      </c>
      <c r="BF11" s="176" t="str">
        <f t="shared" si="28"/>
        <v>5.7</v>
      </c>
      <c r="BG11" s="8" t="str">
        <f t="shared" si="29"/>
        <v>C</v>
      </c>
      <c r="BH11" s="7">
        <f t="shared" si="30"/>
        <v>2</v>
      </c>
      <c r="BI11" s="7" t="str">
        <f t="shared" si="31"/>
        <v>2.0</v>
      </c>
      <c r="BJ11" s="10">
        <v>4</v>
      </c>
      <c r="BK11" s="28">
        <v>4</v>
      </c>
      <c r="BL11" s="122">
        <v>5.0999999999999996</v>
      </c>
      <c r="BM11" s="121">
        <v>4</v>
      </c>
      <c r="BN11" s="121"/>
      <c r="BO11" s="5">
        <f t="shared" si="32"/>
        <v>4.4000000000000004</v>
      </c>
      <c r="BP11" s="25">
        <f t="shared" si="33"/>
        <v>4.4000000000000004</v>
      </c>
      <c r="BQ11" s="176" t="str">
        <f t="shared" si="34"/>
        <v>4.4</v>
      </c>
      <c r="BR11" s="118" t="str">
        <f t="shared" si="35"/>
        <v>D</v>
      </c>
      <c r="BS11" s="7">
        <f t="shared" si="36"/>
        <v>1</v>
      </c>
      <c r="BT11" s="7" t="str">
        <f t="shared" si="37"/>
        <v>1.0</v>
      </c>
      <c r="BU11" s="10">
        <v>3</v>
      </c>
      <c r="BV11" s="27">
        <v>3</v>
      </c>
      <c r="BW11" s="159">
        <v>8</v>
      </c>
      <c r="BX11" s="163">
        <v>9</v>
      </c>
      <c r="BY11" s="163"/>
      <c r="BZ11" s="5">
        <f t="shared" si="38"/>
        <v>8.6</v>
      </c>
      <c r="CA11" s="25">
        <f t="shared" si="39"/>
        <v>8.6</v>
      </c>
      <c r="CB11" s="176" t="str">
        <f t="shared" si="40"/>
        <v>8.6</v>
      </c>
      <c r="CC11" s="118" t="str">
        <f t="shared" si="41"/>
        <v>A</v>
      </c>
      <c r="CD11" s="117">
        <f t="shared" si="42"/>
        <v>4</v>
      </c>
      <c r="CE11" s="117" t="str">
        <f t="shared" si="43"/>
        <v>4.0</v>
      </c>
      <c r="CF11" s="10">
        <v>2</v>
      </c>
      <c r="CG11" s="27">
        <v>2</v>
      </c>
      <c r="CH11" s="111">
        <f t="shared" si="44"/>
        <v>18</v>
      </c>
      <c r="CI11" s="109">
        <f t="shared" si="45"/>
        <v>1.8888888888888888</v>
      </c>
      <c r="CJ11" s="105" t="str">
        <f t="shared" si="46"/>
        <v>1.89</v>
      </c>
      <c r="CK11" s="106" t="str">
        <f t="shared" si="47"/>
        <v>Lên lớp</v>
      </c>
      <c r="CL11" s="107">
        <f t="shared" si="48"/>
        <v>18</v>
      </c>
      <c r="CM11" s="108">
        <f t="shared" si="49"/>
        <v>1.8888888888888888</v>
      </c>
      <c r="CN11" s="412" t="str">
        <f t="shared" si="50"/>
        <v>Lên lớp</v>
      </c>
      <c r="CO11" s="421"/>
      <c r="CP11" s="122">
        <v>6.2</v>
      </c>
      <c r="CQ11" s="97">
        <v>6</v>
      </c>
      <c r="CR11" s="97"/>
      <c r="CS11" s="5">
        <f t="shared" si="51"/>
        <v>6.1</v>
      </c>
      <c r="CT11" s="25">
        <f t="shared" si="52"/>
        <v>6.1</v>
      </c>
      <c r="CU11" s="176" t="str">
        <f t="shared" si="53"/>
        <v>6.1</v>
      </c>
      <c r="CV11" s="118" t="str">
        <f t="shared" si="54"/>
        <v>C</v>
      </c>
      <c r="CW11" s="117">
        <f t="shared" si="55"/>
        <v>2</v>
      </c>
      <c r="CX11" s="117" t="str">
        <f t="shared" si="56"/>
        <v>2.0</v>
      </c>
      <c r="CY11" s="10">
        <v>2</v>
      </c>
      <c r="CZ11" s="27">
        <v>2</v>
      </c>
      <c r="DA11" s="122">
        <v>5.0999999999999996</v>
      </c>
      <c r="DB11" s="97">
        <v>6</v>
      </c>
      <c r="DC11" s="97"/>
      <c r="DD11" s="5">
        <f t="shared" si="57"/>
        <v>5.6</v>
      </c>
      <c r="DE11" s="25">
        <f t="shared" si="58"/>
        <v>5.6</v>
      </c>
      <c r="DF11" s="176" t="str">
        <f t="shared" si="59"/>
        <v>5.6</v>
      </c>
      <c r="DG11" s="118" t="str">
        <f t="shared" si="60"/>
        <v>C</v>
      </c>
      <c r="DH11" s="117">
        <f t="shared" si="61"/>
        <v>2</v>
      </c>
      <c r="DI11" s="117" t="str">
        <f t="shared" si="62"/>
        <v>2.0</v>
      </c>
      <c r="DJ11" s="10">
        <v>2</v>
      </c>
      <c r="DK11" s="27">
        <v>2</v>
      </c>
      <c r="DL11" s="122">
        <v>7.8</v>
      </c>
      <c r="DM11" s="97">
        <v>8</v>
      </c>
      <c r="DN11" s="97"/>
      <c r="DO11" s="5">
        <f t="shared" si="63"/>
        <v>7.9</v>
      </c>
      <c r="DP11" s="25">
        <f t="shared" si="64"/>
        <v>7.9</v>
      </c>
      <c r="DQ11" s="176" t="str">
        <f t="shared" si="65"/>
        <v>7.9</v>
      </c>
      <c r="DR11" s="118" t="str">
        <f t="shared" si="66"/>
        <v>B</v>
      </c>
      <c r="DS11" s="117">
        <f t="shared" si="67"/>
        <v>3</v>
      </c>
      <c r="DT11" s="117" t="str">
        <f t="shared" si="68"/>
        <v>3.0</v>
      </c>
      <c r="DU11" s="10">
        <v>2</v>
      </c>
      <c r="DV11" s="27">
        <v>2</v>
      </c>
      <c r="DW11" s="122">
        <v>6.3</v>
      </c>
      <c r="DX11" s="97">
        <v>7</v>
      </c>
      <c r="DY11" s="97"/>
      <c r="DZ11" s="5">
        <f t="shared" si="69"/>
        <v>6.7</v>
      </c>
      <c r="EA11" s="25">
        <f t="shared" si="70"/>
        <v>6.7</v>
      </c>
      <c r="EB11" s="176" t="str">
        <f t="shared" si="71"/>
        <v>6.7</v>
      </c>
      <c r="EC11" s="118" t="str">
        <f t="shared" si="72"/>
        <v>C+</v>
      </c>
      <c r="ED11" s="117">
        <f t="shared" si="73"/>
        <v>2.5</v>
      </c>
      <c r="EE11" s="117" t="str">
        <f t="shared" si="74"/>
        <v>2.5</v>
      </c>
      <c r="EF11" s="10">
        <v>3</v>
      </c>
      <c r="EG11" s="27">
        <v>3</v>
      </c>
      <c r="EH11" s="122">
        <v>7.9</v>
      </c>
      <c r="EI11" s="97">
        <v>8</v>
      </c>
      <c r="EJ11" s="97"/>
      <c r="EK11" s="5">
        <f t="shared" si="75"/>
        <v>8</v>
      </c>
      <c r="EL11" s="25">
        <f t="shared" si="76"/>
        <v>8</v>
      </c>
      <c r="EM11" s="176" t="str">
        <f t="shared" si="77"/>
        <v>8.0</v>
      </c>
      <c r="EN11" s="118" t="str">
        <f t="shared" si="78"/>
        <v>B+</v>
      </c>
      <c r="EO11" s="117">
        <f t="shared" si="79"/>
        <v>3.5</v>
      </c>
      <c r="EP11" s="117" t="str">
        <f t="shared" si="80"/>
        <v>3.5</v>
      </c>
      <c r="EQ11" s="10">
        <v>4</v>
      </c>
      <c r="ER11" s="27">
        <v>4</v>
      </c>
      <c r="ES11" s="122">
        <v>7.1</v>
      </c>
      <c r="ET11" s="97">
        <v>8</v>
      </c>
      <c r="EU11" s="97"/>
      <c r="EV11" s="5">
        <f t="shared" si="81"/>
        <v>7.6</v>
      </c>
      <c r="EW11" s="25">
        <f t="shared" si="82"/>
        <v>7.6</v>
      </c>
      <c r="EX11" s="176" t="str">
        <f t="shared" si="83"/>
        <v>7.6</v>
      </c>
      <c r="EY11" s="118" t="str">
        <f t="shared" si="84"/>
        <v>B</v>
      </c>
      <c r="EZ11" s="117">
        <f t="shared" si="85"/>
        <v>3</v>
      </c>
      <c r="FA11" s="117" t="str">
        <f t="shared" si="86"/>
        <v>3.0</v>
      </c>
      <c r="FB11" s="10">
        <v>3</v>
      </c>
      <c r="FC11" s="27">
        <v>3</v>
      </c>
      <c r="FD11" s="508">
        <v>6</v>
      </c>
      <c r="FE11" s="547">
        <v>5.5</v>
      </c>
      <c r="FF11" s="547"/>
      <c r="FG11" s="5">
        <f t="shared" si="87"/>
        <v>5.7</v>
      </c>
      <c r="FH11" s="25">
        <f t="shared" si="88"/>
        <v>5.7</v>
      </c>
      <c r="FI11" s="176" t="str">
        <f t="shared" si="89"/>
        <v>5.7</v>
      </c>
      <c r="FJ11" s="118" t="str">
        <f t="shared" si="90"/>
        <v>C</v>
      </c>
      <c r="FK11" s="117">
        <f t="shared" si="91"/>
        <v>2</v>
      </c>
      <c r="FL11" s="117" t="str">
        <f t="shared" si="92"/>
        <v>2.0</v>
      </c>
      <c r="FM11" s="10">
        <v>2</v>
      </c>
      <c r="FN11" s="27">
        <v>2</v>
      </c>
      <c r="FO11" s="497">
        <f t="shared" si="93"/>
        <v>18</v>
      </c>
      <c r="FP11" s="498">
        <f t="shared" si="94"/>
        <v>2.6944444444444446</v>
      </c>
      <c r="FQ11" s="499" t="str">
        <f t="shared" si="95"/>
        <v>2.69</v>
      </c>
      <c r="FR11" s="16" t="str">
        <f t="shared" si="96"/>
        <v>Lên lớp</v>
      </c>
      <c r="FS11" s="497">
        <f t="shared" si="97"/>
        <v>36</v>
      </c>
      <c r="FT11" s="498">
        <f t="shared" si="98"/>
        <v>2.2916666666666665</v>
      </c>
      <c r="FU11" s="499" t="str">
        <f t="shared" si="99"/>
        <v>2.29</v>
      </c>
      <c r="FV11" s="504">
        <f t="shared" si="100"/>
        <v>36</v>
      </c>
      <c r="FW11" s="500">
        <f t="shared" si="101"/>
        <v>6.3722222222222218</v>
      </c>
      <c r="FX11" s="501">
        <f t="shared" si="102"/>
        <v>2.2916666666666665</v>
      </c>
      <c r="FY11" s="502" t="str">
        <f t="shared" si="103"/>
        <v>Lên lớp</v>
      </c>
      <c r="FZ11" s="488"/>
      <c r="GA11" s="833">
        <v>7.1</v>
      </c>
      <c r="GB11" s="800">
        <v>9</v>
      </c>
      <c r="GC11" s="800"/>
      <c r="GD11" s="5">
        <f t="shared" si="116"/>
        <v>8.1999999999999993</v>
      </c>
      <c r="GE11" s="25">
        <f t="shared" si="117"/>
        <v>8.1999999999999993</v>
      </c>
      <c r="GF11" s="176" t="str">
        <f t="shared" si="118"/>
        <v>8.2</v>
      </c>
      <c r="GG11" s="118" t="str">
        <f t="shared" si="119"/>
        <v>B+</v>
      </c>
      <c r="GH11" s="117">
        <f t="shared" si="120"/>
        <v>3.5</v>
      </c>
      <c r="GI11" s="117" t="str">
        <f t="shared" si="121"/>
        <v>3.5</v>
      </c>
      <c r="GJ11" s="10">
        <v>2</v>
      </c>
      <c r="GK11" s="27">
        <v>2</v>
      </c>
      <c r="GL11" s="159">
        <v>7.6</v>
      </c>
      <c r="GM11" s="163">
        <v>9</v>
      </c>
      <c r="GN11" s="640"/>
      <c r="GO11" s="5">
        <f t="shared" si="122"/>
        <v>8.4</v>
      </c>
      <c r="GP11" s="25">
        <f t="shared" si="123"/>
        <v>8.4</v>
      </c>
      <c r="GQ11" s="176" t="str">
        <f t="shared" si="124"/>
        <v>8.4</v>
      </c>
      <c r="GR11" s="118" t="str">
        <f t="shared" si="125"/>
        <v>B+</v>
      </c>
      <c r="GS11" s="117">
        <f t="shared" si="126"/>
        <v>3.5</v>
      </c>
      <c r="GT11" s="117" t="str">
        <f t="shared" si="127"/>
        <v>3.5</v>
      </c>
      <c r="GU11" s="781">
        <v>2</v>
      </c>
      <c r="GV11" s="27">
        <v>2</v>
      </c>
      <c r="GW11" s="159">
        <v>7</v>
      </c>
      <c r="GX11" s="163">
        <v>7</v>
      </c>
      <c r="GY11" s="640"/>
      <c r="GZ11" s="5">
        <f t="shared" si="128"/>
        <v>7</v>
      </c>
      <c r="HA11" s="25">
        <f t="shared" si="129"/>
        <v>7</v>
      </c>
      <c r="HB11" s="176" t="str">
        <f t="shared" si="130"/>
        <v>7.0</v>
      </c>
      <c r="HC11" s="118" t="str">
        <f t="shared" si="131"/>
        <v>B</v>
      </c>
      <c r="HD11" s="117">
        <f t="shared" si="132"/>
        <v>3</v>
      </c>
      <c r="HE11" s="117" t="str">
        <f t="shared" si="133"/>
        <v>3.0</v>
      </c>
      <c r="HF11" s="10">
        <v>3</v>
      </c>
      <c r="HG11" s="28">
        <v>3</v>
      </c>
      <c r="HH11" s="159">
        <v>6.9</v>
      </c>
      <c r="HI11" s="163">
        <v>7</v>
      </c>
      <c r="HJ11" s="640"/>
      <c r="HK11" s="5">
        <f t="shared" si="134"/>
        <v>7</v>
      </c>
      <c r="HL11" s="25">
        <f t="shared" si="135"/>
        <v>7</v>
      </c>
      <c r="HM11" s="176" t="str">
        <f t="shared" si="136"/>
        <v>7.0</v>
      </c>
      <c r="HN11" s="118" t="str">
        <f t="shared" si="137"/>
        <v>B</v>
      </c>
      <c r="HO11" s="117">
        <f t="shared" si="138"/>
        <v>3</v>
      </c>
      <c r="HP11" s="117" t="str">
        <f t="shared" si="139"/>
        <v>3.0</v>
      </c>
      <c r="HQ11" s="10">
        <v>3</v>
      </c>
      <c r="HR11" s="27">
        <v>3</v>
      </c>
      <c r="HS11" s="362">
        <v>7.9</v>
      </c>
      <c r="HT11" s="121">
        <v>10</v>
      </c>
      <c r="HU11" s="121"/>
      <c r="HV11" s="5">
        <f t="shared" si="140"/>
        <v>9.1999999999999993</v>
      </c>
      <c r="HW11" s="25">
        <f t="shared" si="141"/>
        <v>9.1999999999999993</v>
      </c>
      <c r="HX11" s="176" t="str">
        <f t="shared" si="142"/>
        <v>9.2</v>
      </c>
      <c r="HY11" s="118" t="str">
        <f t="shared" si="143"/>
        <v>A</v>
      </c>
      <c r="HZ11" s="117">
        <f t="shared" si="144"/>
        <v>4</v>
      </c>
      <c r="IA11" s="117" t="str">
        <f t="shared" si="145"/>
        <v>4.0</v>
      </c>
      <c r="IB11" s="10">
        <v>3</v>
      </c>
      <c r="IC11" s="27">
        <v>3</v>
      </c>
      <c r="ID11" s="31">
        <v>6</v>
      </c>
      <c r="IE11" s="800">
        <v>9</v>
      </c>
      <c r="IF11" s="800"/>
      <c r="IG11" s="816">
        <f t="shared" si="146"/>
        <v>7.8</v>
      </c>
      <c r="IH11" s="817">
        <f t="shared" si="147"/>
        <v>7.8</v>
      </c>
      <c r="II11" s="818" t="str">
        <f t="shared" si="148"/>
        <v>7.8</v>
      </c>
      <c r="IJ11" s="819" t="str">
        <f t="shared" si="149"/>
        <v>B</v>
      </c>
      <c r="IK11" s="820">
        <f t="shared" si="104"/>
        <v>3</v>
      </c>
      <c r="IL11" s="820" t="str">
        <f t="shared" si="105"/>
        <v>3.0</v>
      </c>
      <c r="IM11" s="821">
        <v>2</v>
      </c>
      <c r="IN11" s="822">
        <v>2</v>
      </c>
      <c r="IO11" s="122">
        <v>5.4</v>
      </c>
      <c r="IP11" s="97">
        <v>7</v>
      </c>
      <c r="IQ11" s="97"/>
      <c r="IR11" s="5">
        <f t="shared" si="150"/>
        <v>6.4</v>
      </c>
      <c r="IS11" s="25">
        <f t="shared" si="151"/>
        <v>6.4</v>
      </c>
      <c r="IT11" s="176" t="str">
        <f t="shared" si="152"/>
        <v>6.4</v>
      </c>
      <c r="IU11" s="118" t="str">
        <f t="shared" si="153"/>
        <v>C</v>
      </c>
      <c r="IV11" s="117">
        <f t="shared" si="154"/>
        <v>2</v>
      </c>
      <c r="IW11" s="117" t="str">
        <f t="shared" si="155"/>
        <v>2.0</v>
      </c>
      <c r="IX11" s="10">
        <v>3</v>
      </c>
      <c r="IY11" s="27">
        <v>3</v>
      </c>
      <c r="IZ11" s="508">
        <v>8</v>
      </c>
      <c r="JA11" s="97">
        <v>8</v>
      </c>
      <c r="JB11" s="547"/>
      <c r="JC11" s="5">
        <f t="shared" si="156"/>
        <v>8</v>
      </c>
      <c r="JD11" s="25">
        <f t="shared" si="157"/>
        <v>8</v>
      </c>
      <c r="JE11" s="176" t="str">
        <f t="shared" si="158"/>
        <v>8.0</v>
      </c>
      <c r="JF11" s="118" t="str">
        <f t="shared" si="159"/>
        <v>B+</v>
      </c>
      <c r="JG11" s="117">
        <f t="shared" si="160"/>
        <v>3.5</v>
      </c>
      <c r="JH11" s="117" t="str">
        <f t="shared" si="161"/>
        <v>3.5</v>
      </c>
      <c r="JI11" s="10">
        <v>2</v>
      </c>
      <c r="JJ11" s="27">
        <v>2</v>
      </c>
      <c r="JK11" s="31">
        <v>7.9</v>
      </c>
      <c r="JL11" s="800">
        <v>9</v>
      </c>
      <c r="JM11" s="801"/>
      <c r="JN11" s="5">
        <f t="shared" si="162"/>
        <v>8.6</v>
      </c>
      <c r="JO11" s="25">
        <f t="shared" si="163"/>
        <v>8.6</v>
      </c>
      <c r="JP11" s="176" t="str">
        <f t="shared" si="106"/>
        <v>8.6</v>
      </c>
      <c r="JQ11" s="118" t="str">
        <f t="shared" si="107"/>
        <v>A</v>
      </c>
      <c r="JR11" s="117">
        <f t="shared" si="164"/>
        <v>4</v>
      </c>
      <c r="JS11" s="117" t="str">
        <f t="shared" si="165"/>
        <v>4.0</v>
      </c>
      <c r="JT11" s="10">
        <v>3</v>
      </c>
      <c r="JU11" s="27">
        <v>3</v>
      </c>
      <c r="JV11" s="122">
        <v>5.4</v>
      </c>
      <c r="JW11" s="454">
        <v>5.5</v>
      </c>
      <c r="JX11" s="454"/>
      <c r="JY11" s="5">
        <f t="shared" si="166"/>
        <v>5.5</v>
      </c>
      <c r="JZ11" s="25">
        <f t="shared" si="167"/>
        <v>5.5</v>
      </c>
      <c r="KA11" s="176" t="str">
        <f t="shared" si="108"/>
        <v>5.5</v>
      </c>
      <c r="KB11" s="118" t="str">
        <f t="shared" si="109"/>
        <v>C</v>
      </c>
      <c r="KC11" s="117">
        <f t="shared" si="168"/>
        <v>2</v>
      </c>
      <c r="KD11" s="117" t="str">
        <f t="shared" si="169"/>
        <v>2.0</v>
      </c>
      <c r="KE11" s="10">
        <v>2</v>
      </c>
      <c r="KF11" s="27">
        <v>2</v>
      </c>
      <c r="KG11" s="884">
        <f t="shared" si="170"/>
        <v>25</v>
      </c>
      <c r="KH11" s="885">
        <f t="shared" si="171"/>
        <v>3.16</v>
      </c>
      <c r="KI11" s="886" t="str">
        <f t="shared" si="172"/>
        <v>3.16</v>
      </c>
      <c r="KJ11" s="521" t="str">
        <f t="shared" si="173"/>
        <v>Lên lớp</v>
      </c>
      <c r="KK11" s="887">
        <f t="shared" si="174"/>
        <v>61</v>
      </c>
      <c r="KL11" s="885">
        <f t="shared" si="175"/>
        <v>2.6475409836065573</v>
      </c>
      <c r="KM11" s="886" t="str">
        <f t="shared" si="176"/>
        <v>2.65</v>
      </c>
      <c r="KN11" s="888">
        <f t="shared" si="177"/>
        <v>25</v>
      </c>
      <c r="KO11" s="889">
        <f t="shared" si="178"/>
        <v>7.6160000000000005</v>
      </c>
      <c r="KP11" s="890">
        <f t="shared" si="179"/>
        <v>3.16</v>
      </c>
      <c r="KQ11" s="891">
        <f t="shared" si="180"/>
        <v>61</v>
      </c>
      <c r="KR11" s="892">
        <f t="shared" si="181"/>
        <v>6.8819672131147538</v>
      </c>
      <c r="KS11" s="893">
        <f t="shared" si="182"/>
        <v>2.6475409836065573</v>
      </c>
      <c r="KT11" s="521" t="str">
        <f t="shared" si="183"/>
        <v>Lên lớp</v>
      </c>
      <c r="KU11" s="1235"/>
      <c r="KV11" s="1668">
        <v>6.8</v>
      </c>
      <c r="KW11" s="1679">
        <v>8</v>
      </c>
      <c r="KX11" s="1676"/>
      <c r="KY11" s="5">
        <f t="shared" si="184"/>
        <v>7.5</v>
      </c>
      <c r="KZ11" s="25">
        <f t="shared" si="185"/>
        <v>7.5</v>
      </c>
      <c r="LA11" s="176" t="str">
        <f t="shared" si="186"/>
        <v>7.5</v>
      </c>
      <c r="LB11" s="118" t="str">
        <f t="shared" si="187"/>
        <v>B</v>
      </c>
      <c r="LC11" s="117">
        <f t="shared" si="188"/>
        <v>3</v>
      </c>
      <c r="LD11" s="117" t="str">
        <f t="shared" si="189"/>
        <v>3.0</v>
      </c>
      <c r="LE11" s="10">
        <v>4</v>
      </c>
      <c r="LF11" s="27">
        <v>4</v>
      </c>
      <c r="LG11" s="122">
        <v>6.8</v>
      </c>
      <c r="LH11" s="97">
        <v>7</v>
      </c>
      <c r="LI11" s="97"/>
      <c r="LJ11" s="5">
        <f t="shared" si="190"/>
        <v>6.9</v>
      </c>
      <c r="LK11" s="25">
        <f t="shared" si="191"/>
        <v>6.9</v>
      </c>
      <c r="LL11" s="176" t="str">
        <f t="shared" si="192"/>
        <v>6.9</v>
      </c>
      <c r="LM11" s="118" t="str">
        <f t="shared" si="193"/>
        <v>C+</v>
      </c>
      <c r="LN11" s="117">
        <f t="shared" si="194"/>
        <v>2.5</v>
      </c>
      <c r="LO11" s="117" t="str">
        <f t="shared" si="195"/>
        <v>2.5</v>
      </c>
      <c r="LP11" s="10">
        <v>1</v>
      </c>
      <c r="LQ11" s="27">
        <v>1</v>
      </c>
      <c r="LR11" s="508">
        <v>8</v>
      </c>
      <c r="LS11" s="547">
        <v>8</v>
      </c>
      <c r="LT11" s="547"/>
      <c r="LU11" s="5">
        <f t="shared" si="196"/>
        <v>8</v>
      </c>
      <c r="LV11" s="25">
        <f t="shared" si="197"/>
        <v>8</v>
      </c>
      <c r="LW11" s="176" t="str">
        <f t="shared" si="198"/>
        <v>8.0</v>
      </c>
      <c r="LX11" s="118" t="str">
        <f t="shared" si="199"/>
        <v>B+</v>
      </c>
      <c r="LY11" s="117">
        <f t="shared" si="200"/>
        <v>3.5</v>
      </c>
      <c r="LZ11" s="117" t="str">
        <f t="shared" si="201"/>
        <v>3.5</v>
      </c>
      <c r="MA11" s="10">
        <v>1</v>
      </c>
      <c r="MB11" s="27">
        <v>1</v>
      </c>
      <c r="MC11" s="122">
        <v>8</v>
      </c>
      <c r="MD11" s="97">
        <v>10</v>
      </c>
      <c r="ME11" s="454"/>
      <c r="MF11" s="816">
        <f t="shared" si="202"/>
        <v>9.1999999999999993</v>
      </c>
      <c r="MG11" s="817">
        <f t="shared" si="203"/>
        <v>9.1999999999999993</v>
      </c>
      <c r="MH11" s="818" t="str">
        <f t="shared" si="204"/>
        <v>9.2</v>
      </c>
      <c r="MI11" s="819" t="str">
        <f t="shared" si="205"/>
        <v>A</v>
      </c>
      <c r="MJ11" s="820">
        <f t="shared" si="110"/>
        <v>4</v>
      </c>
      <c r="MK11" s="820" t="str">
        <f t="shared" si="111"/>
        <v>4.0</v>
      </c>
      <c r="ML11" s="821">
        <v>2</v>
      </c>
      <c r="MM11" s="822">
        <v>2</v>
      </c>
      <c r="MN11" s="1668">
        <v>7.5</v>
      </c>
      <c r="MO11" s="1682">
        <v>5</v>
      </c>
      <c r="MP11" s="9"/>
      <c r="MQ11" s="855">
        <f t="shared" si="206"/>
        <v>6</v>
      </c>
      <c r="MR11" s="856">
        <f t="shared" si="207"/>
        <v>6</v>
      </c>
      <c r="MS11" s="857" t="str">
        <f t="shared" si="208"/>
        <v>6.0</v>
      </c>
      <c r="MT11" s="858" t="str">
        <f t="shared" si="209"/>
        <v>C</v>
      </c>
      <c r="MU11" s="859">
        <f t="shared" si="112"/>
        <v>2</v>
      </c>
      <c r="MV11" s="859" t="str">
        <f t="shared" si="113"/>
        <v>2.0</v>
      </c>
      <c r="MW11" s="781">
        <v>2</v>
      </c>
      <c r="MX11" s="860">
        <v>2</v>
      </c>
      <c r="MY11" s="1668">
        <v>6.9</v>
      </c>
      <c r="MZ11" s="1696">
        <v>7</v>
      </c>
      <c r="NA11" s="9"/>
      <c r="NB11" s="1704">
        <f t="shared" si="210"/>
        <v>7</v>
      </c>
      <c r="NC11" s="1705">
        <f t="shared" si="211"/>
        <v>7</v>
      </c>
      <c r="ND11" s="857" t="str">
        <f t="shared" si="212"/>
        <v>7.0</v>
      </c>
      <c r="NE11" s="1706" t="str">
        <f t="shared" si="213"/>
        <v>B</v>
      </c>
      <c r="NF11" s="1705">
        <f t="shared" si="214"/>
        <v>3</v>
      </c>
      <c r="NG11" s="1705" t="str">
        <f t="shared" si="215"/>
        <v>3.0</v>
      </c>
      <c r="NH11" s="1707">
        <v>2</v>
      </c>
      <c r="NI11" s="860">
        <v>2</v>
      </c>
      <c r="NJ11" s="1719">
        <f t="shared" si="216"/>
        <v>12</v>
      </c>
      <c r="NK11" s="1720">
        <f t="shared" si="217"/>
        <v>3</v>
      </c>
      <c r="NL11" s="1721" t="str">
        <f t="shared" si="218"/>
        <v>3.00</v>
      </c>
    </row>
    <row r="12" spans="1:376" s="21" customFormat="1" ht="18.75" customHeight="1" x14ac:dyDescent="0.3">
      <c r="A12" s="126">
        <v>18</v>
      </c>
      <c r="B12" s="126" t="s">
        <v>99</v>
      </c>
      <c r="C12" s="127" t="s">
        <v>231</v>
      </c>
      <c r="D12" s="129" t="s">
        <v>232</v>
      </c>
      <c r="E12" s="130" t="s">
        <v>37</v>
      </c>
      <c r="F12" s="148"/>
      <c r="G12" s="211" t="s">
        <v>337</v>
      </c>
      <c r="H12" s="212" t="s">
        <v>16</v>
      </c>
      <c r="I12" s="355" t="s">
        <v>46</v>
      </c>
      <c r="J12" s="376">
        <v>5.8</v>
      </c>
      <c r="K12" s="381" t="str">
        <f t="shared" si="0"/>
        <v>5.8</v>
      </c>
      <c r="L12" s="302" t="str">
        <f t="shared" si="1"/>
        <v>C</v>
      </c>
      <c r="M12" s="117">
        <f t="shared" si="2"/>
        <v>2</v>
      </c>
      <c r="N12" s="67" t="str">
        <f t="shared" si="3"/>
        <v>2.0</v>
      </c>
      <c r="O12" s="1097">
        <v>6</v>
      </c>
      <c r="P12" s="176" t="str">
        <f t="shared" si="4"/>
        <v>6.0</v>
      </c>
      <c r="Q12" s="118" t="str">
        <f t="shared" si="5"/>
        <v>C</v>
      </c>
      <c r="R12" s="117">
        <f t="shared" si="6"/>
        <v>2</v>
      </c>
      <c r="S12" s="67" t="str">
        <f t="shared" si="7"/>
        <v>2.0</v>
      </c>
      <c r="T12" s="153">
        <v>6.8</v>
      </c>
      <c r="U12" s="123">
        <v>5</v>
      </c>
      <c r="V12" s="154"/>
      <c r="W12" s="5">
        <f t="shared" si="8"/>
        <v>5.7</v>
      </c>
      <c r="X12" s="6">
        <f t="shared" si="9"/>
        <v>5.7</v>
      </c>
      <c r="Y12" s="176" t="str">
        <f t="shared" si="10"/>
        <v>5.7</v>
      </c>
      <c r="Z12" s="8" t="str">
        <f t="shared" si="11"/>
        <v>C</v>
      </c>
      <c r="AA12" s="7">
        <f t="shared" si="12"/>
        <v>2</v>
      </c>
      <c r="AB12" s="7" t="str">
        <f t="shared" si="13"/>
        <v>2.0</v>
      </c>
      <c r="AC12" s="10">
        <v>3</v>
      </c>
      <c r="AD12" s="28">
        <v>3</v>
      </c>
      <c r="AE12" s="153">
        <v>6.6</v>
      </c>
      <c r="AF12" s="123">
        <v>4</v>
      </c>
      <c r="AG12" s="154"/>
      <c r="AH12" s="53">
        <f t="shared" si="14"/>
        <v>5</v>
      </c>
      <c r="AI12" s="54">
        <f t="shared" si="15"/>
        <v>5</v>
      </c>
      <c r="AJ12" s="183" t="str">
        <f t="shared" si="16"/>
        <v>5.0</v>
      </c>
      <c r="AK12" s="51" t="str">
        <f t="shared" si="17"/>
        <v>D+</v>
      </c>
      <c r="AL12" s="55">
        <f t="shared" si="18"/>
        <v>1.5</v>
      </c>
      <c r="AM12" s="55" t="str">
        <f t="shared" si="19"/>
        <v>1.5</v>
      </c>
      <c r="AN12" s="112">
        <v>3</v>
      </c>
      <c r="AO12" s="88">
        <v>3</v>
      </c>
      <c r="AP12" s="153">
        <v>5.2</v>
      </c>
      <c r="AQ12" s="123">
        <v>7</v>
      </c>
      <c r="AR12" s="154"/>
      <c r="AS12" s="5">
        <f t="shared" si="20"/>
        <v>6.3</v>
      </c>
      <c r="AT12" s="25">
        <f t="shared" si="21"/>
        <v>6.3</v>
      </c>
      <c r="AU12" s="176" t="str">
        <f t="shared" si="22"/>
        <v>6.3</v>
      </c>
      <c r="AV12" s="118" t="str">
        <f t="shared" si="23"/>
        <v>C</v>
      </c>
      <c r="AW12" s="117">
        <f t="shared" si="24"/>
        <v>2</v>
      </c>
      <c r="AX12" s="117" t="str">
        <f t="shared" si="25"/>
        <v>2.0</v>
      </c>
      <c r="AY12" s="10">
        <v>3</v>
      </c>
      <c r="AZ12" s="28">
        <v>3</v>
      </c>
      <c r="BA12" s="159">
        <v>8.8000000000000007</v>
      </c>
      <c r="BB12" s="140">
        <v>7</v>
      </c>
      <c r="BC12" s="154"/>
      <c r="BD12" s="5">
        <f t="shared" si="26"/>
        <v>7.7</v>
      </c>
      <c r="BE12" s="6">
        <f t="shared" si="27"/>
        <v>7.7</v>
      </c>
      <c r="BF12" s="176" t="str">
        <f t="shared" si="28"/>
        <v>7.7</v>
      </c>
      <c r="BG12" s="8" t="str">
        <f t="shared" si="29"/>
        <v>B</v>
      </c>
      <c r="BH12" s="7">
        <f t="shared" si="30"/>
        <v>3</v>
      </c>
      <c r="BI12" s="7" t="str">
        <f t="shared" si="31"/>
        <v>3.0</v>
      </c>
      <c r="BJ12" s="10">
        <v>4</v>
      </c>
      <c r="BK12" s="28">
        <v>4</v>
      </c>
      <c r="BL12" s="77">
        <v>6.3</v>
      </c>
      <c r="BM12" s="78">
        <v>3</v>
      </c>
      <c r="BN12" s="78"/>
      <c r="BO12" s="5">
        <f t="shared" si="32"/>
        <v>4.3</v>
      </c>
      <c r="BP12" s="25">
        <f t="shared" si="33"/>
        <v>4.3</v>
      </c>
      <c r="BQ12" s="176" t="str">
        <f t="shared" si="34"/>
        <v>4.3</v>
      </c>
      <c r="BR12" s="118" t="str">
        <f t="shared" si="35"/>
        <v>D</v>
      </c>
      <c r="BS12" s="7">
        <f t="shared" si="36"/>
        <v>1</v>
      </c>
      <c r="BT12" s="7" t="str">
        <f t="shared" si="37"/>
        <v>1.0</v>
      </c>
      <c r="BU12" s="10">
        <v>3</v>
      </c>
      <c r="BV12" s="27">
        <v>3</v>
      </c>
      <c r="BW12" s="159">
        <v>8.3000000000000007</v>
      </c>
      <c r="BX12" s="163">
        <v>6</v>
      </c>
      <c r="BY12" s="163"/>
      <c r="BZ12" s="5">
        <f t="shared" si="38"/>
        <v>6.9</v>
      </c>
      <c r="CA12" s="25">
        <f t="shared" si="39"/>
        <v>6.9</v>
      </c>
      <c r="CB12" s="176" t="str">
        <f t="shared" si="40"/>
        <v>6.9</v>
      </c>
      <c r="CC12" s="23" t="str">
        <f t="shared" si="41"/>
        <v>C+</v>
      </c>
      <c r="CD12" s="24">
        <f t="shared" si="42"/>
        <v>2.5</v>
      </c>
      <c r="CE12" s="24" t="str">
        <f t="shared" si="43"/>
        <v>2.5</v>
      </c>
      <c r="CF12" s="10">
        <v>2</v>
      </c>
      <c r="CG12" s="27">
        <v>2</v>
      </c>
      <c r="CH12" s="111">
        <f t="shared" si="44"/>
        <v>18</v>
      </c>
      <c r="CI12" s="109">
        <f t="shared" si="45"/>
        <v>2.0277777777777777</v>
      </c>
      <c r="CJ12" s="105" t="str">
        <f t="shared" si="46"/>
        <v>2.03</v>
      </c>
      <c r="CK12" s="106" t="str">
        <f t="shared" si="47"/>
        <v>Lên lớp</v>
      </c>
      <c r="CL12" s="107">
        <f t="shared" si="48"/>
        <v>18</v>
      </c>
      <c r="CM12" s="108">
        <f t="shared" si="49"/>
        <v>2.0277777777777777</v>
      </c>
      <c r="CN12" s="412" t="str">
        <f t="shared" si="50"/>
        <v>Lên lớp</v>
      </c>
      <c r="CO12" s="421"/>
      <c r="CP12" s="122">
        <v>7</v>
      </c>
      <c r="CQ12" s="97">
        <v>7</v>
      </c>
      <c r="CR12" s="97"/>
      <c r="CS12" s="5">
        <f t="shared" si="51"/>
        <v>7</v>
      </c>
      <c r="CT12" s="25">
        <f t="shared" si="52"/>
        <v>7</v>
      </c>
      <c r="CU12" s="176" t="str">
        <f t="shared" si="53"/>
        <v>7.0</v>
      </c>
      <c r="CV12" s="118" t="str">
        <f t="shared" si="54"/>
        <v>B</v>
      </c>
      <c r="CW12" s="117">
        <f t="shared" si="55"/>
        <v>3</v>
      </c>
      <c r="CX12" s="117" t="str">
        <f t="shared" si="56"/>
        <v>3.0</v>
      </c>
      <c r="CY12" s="10">
        <v>2</v>
      </c>
      <c r="CZ12" s="27">
        <v>2</v>
      </c>
      <c r="DA12" s="122">
        <v>5.9</v>
      </c>
      <c r="DB12" s="97">
        <v>6</v>
      </c>
      <c r="DC12" s="97"/>
      <c r="DD12" s="5">
        <f t="shared" si="57"/>
        <v>6</v>
      </c>
      <c r="DE12" s="25">
        <f t="shared" si="58"/>
        <v>6</v>
      </c>
      <c r="DF12" s="176" t="str">
        <f t="shared" si="59"/>
        <v>6.0</v>
      </c>
      <c r="DG12" s="118" t="str">
        <f t="shared" si="60"/>
        <v>C</v>
      </c>
      <c r="DH12" s="117">
        <f t="shared" si="61"/>
        <v>2</v>
      </c>
      <c r="DI12" s="117" t="str">
        <f t="shared" si="62"/>
        <v>2.0</v>
      </c>
      <c r="DJ12" s="10">
        <v>2</v>
      </c>
      <c r="DK12" s="27">
        <v>2</v>
      </c>
      <c r="DL12" s="122">
        <v>6.4</v>
      </c>
      <c r="DM12" s="97">
        <v>8</v>
      </c>
      <c r="DN12" s="97"/>
      <c r="DO12" s="5">
        <f t="shared" si="63"/>
        <v>7.4</v>
      </c>
      <c r="DP12" s="25">
        <f t="shared" si="64"/>
        <v>7.4</v>
      </c>
      <c r="DQ12" s="176" t="str">
        <f t="shared" si="65"/>
        <v>7.4</v>
      </c>
      <c r="DR12" s="118" t="str">
        <f t="shared" si="66"/>
        <v>B</v>
      </c>
      <c r="DS12" s="117">
        <f t="shared" si="67"/>
        <v>3</v>
      </c>
      <c r="DT12" s="117" t="str">
        <f t="shared" si="68"/>
        <v>3.0</v>
      </c>
      <c r="DU12" s="10">
        <v>2</v>
      </c>
      <c r="DV12" s="27">
        <v>2</v>
      </c>
      <c r="DW12" s="122">
        <v>7.3</v>
      </c>
      <c r="DX12" s="97">
        <v>9</v>
      </c>
      <c r="DY12" s="97"/>
      <c r="DZ12" s="5">
        <f t="shared" si="69"/>
        <v>8.3000000000000007</v>
      </c>
      <c r="EA12" s="25">
        <f t="shared" si="70"/>
        <v>8.3000000000000007</v>
      </c>
      <c r="EB12" s="176" t="str">
        <f t="shared" si="71"/>
        <v>8.3</v>
      </c>
      <c r="EC12" s="118" t="str">
        <f t="shared" si="72"/>
        <v>B+</v>
      </c>
      <c r="ED12" s="117">
        <f t="shared" si="73"/>
        <v>3.5</v>
      </c>
      <c r="EE12" s="117" t="str">
        <f t="shared" si="74"/>
        <v>3.5</v>
      </c>
      <c r="EF12" s="10">
        <v>3</v>
      </c>
      <c r="EG12" s="27">
        <v>3</v>
      </c>
      <c r="EH12" s="122">
        <v>8.4</v>
      </c>
      <c r="EI12" s="97">
        <v>8</v>
      </c>
      <c r="EJ12" s="97"/>
      <c r="EK12" s="5">
        <f t="shared" si="75"/>
        <v>8.1999999999999993</v>
      </c>
      <c r="EL12" s="25">
        <f t="shared" si="76"/>
        <v>8.1999999999999993</v>
      </c>
      <c r="EM12" s="176" t="str">
        <f t="shared" si="77"/>
        <v>8.2</v>
      </c>
      <c r="EN12" s="118" t="str">
        <f t="shared" si="78"/>
        <v>B+</v>
      </c>
      <c r="EO12" s="117">
        <f t="shared" si="79"/>
        <v>3.5</v>
      </c>
      <c r="EP12" s="117" t="str">
        <f t="shared" si="80"/>
        <v>3.5</v>
      </c>
      <c r="EQ12" s="10">
        <v>4</v>
      </c>
      <c r="ER12" s="27">
        <v>4</v>
      </c>
      <c r="ES12" s="122">
        <v>7.1</v>
      </c>
      <c r="ET12" s="97">
        <v>7</v>
      </c>
      <c r="EU12" s="97"/>
      <c r="EV12" s="5">
        <f t="shared" si="81"/>
        <v>7</v>
      </c>
      <c r="EW12" s="25">
        <f t="shared" si="82"/>
        <v>7</v>
      </c>
      <c r="EX12" s="176" t="str">
        <f t="shared" si="83"/>
        <v>7.0</v>
      </c>
      <c r="EY12" s="118" t="str">
        <f t="shared" si="84"/>
        <v>B</v>
      </c>
      <c r="EZ12" s="117">
        <f t="shared" si="85"/>
        <v>3</v>
      </c>
      <c r="FA12" s="117" t="str">
        <f t="shared" si="86"/>
        <v>3.0</v>
      </c>
      <c r="FB12" s="10">
        <v>3</v>
      </c>
      <c r="FC12" s="27">
        <v>3</v>
      </c>
      <c r="FD12" s="508">
        <v>7</v>
      </c>
      <c r="FE12" s="97">
        <v>6</v>
      </c>
      <c r="FF12" s="547"/>
      <c r="FG12" s="5">
        <f t="shared" si="87"/>
        <v>6.4</v>
      </c>
      <c r="FH12" s="25">
        <f t="shared" si="88"/>
        <v>6.4</v>
      </c>
      <c r="FI12" s="176" t="str">
        <f t="shared" si="89"/>
        <v>6.4</v>
      </c>
      <c r="FJ12" s="118" t="str">
        <f t="shared" si="90"/>
        <v>C</v>
      </c>
      <c r="FK12" s="117">
        <f t="shared" si="91"/>
        <v>2</v>
      </c>
      <c r="FL12" s="117" t="str">
        <f t="shared" si="92"/>
        <v>2.0</v>
      </c>
      <c r="FM12" s="10">
        <v>2</v>
      </c>
      <c r="FN12" s="27">
        <v>2</v>
      </c>
      <c r="FO12" s="497">
        <f t="shared" si="93"/>
        <v>18</v>
      </c>
      <c r="FP12" s="498">
        <f t="shared" si="94"/>
        <v>2.9722222222222223</v>
      </c>
      <c r="FQ12" s="499" t="str">
        <f t="shared" si="95"/>
        <v>2.97</v>
      </c>
      <c r="FR12" s="16" t="str">
        <f t="shared" si="96"/>
        <v>Lên lớp</v>
      </c>
      <c r="FS12" s="497">
        <f t="shared" si="97"/>
        <v>36</v>
      </c>
      <c r="FT12" s="498">
        <f t="shared" si="98"/>
        <v>2.5</v>
      </c>
      <c r="FU12" s="499" t="str">
        <f t="shared" si="99"/>
        <v>2.50</v>
      </c>
      <c r="FV12" s="504">
        <f t="shared" si="100"/>
        <v>36</v>
      </c>
      <c r="FW12" s="500">
        <f t="shared" si="101"/>
        <v>6.68888888888889</v>
      </c>
      <c r="FX12" s="501">
        <f t="shared" si="102"/>
        <v>2.5</v>
      </c>
      <c r="FY12" s="502" t="str">
        <f t="shared" si="103"/>
        <v>Lên lớp</v>
      </c>
      <c r="FZ12" s="489"/>
      <c r="GA12" s="833">
        <v>7.4</v>
      </c>
      <c r="GB12" s="800">
        <v>7</v>
      </c>
      <c r="GC12" s="800"/>
      <c r="GD12" s="5">
        <f t="shared" si="116"/>
        <v>7.2</v>
      </c>
      <c r="GE12" s="25">
        <f t="shared" si="117"/>
        <v>7.2</v>
      </c>
      <c r="GF12" s="176" t="str">
        <f t="shared" si="118"/>
        <v>7.2</v>
      </c>
      <c r="GG12" s="118" t="str">
        <f t="shared" si="119"/>
        <v>B</v>
      </c>
      <c r="GH12" s="117">
        <f t="shared" si="120"/>
        <v>3</v>
      </c>
      <c r="GI12" s="117" t="str">
        <f t="shared" si="121"/>
        <v>3.0</v>
      </c>
      <c r="GJ12" s="10">
        <v>2</v>
      </c>
      <c r="GK12" s="27">
        <v>2</v>
      </c>
      <c r="GL12" s="159">
        <v>6.2</v>
      </c>
      <c r="GM12" s="163">
        <v>9</v>
      </c>
      <c r="GN12" s="640"/>
      <c r="GO12" s="5">
        <f t="shared" si="122"/>
        <v>7.9</v>
      </c>
      <c r="GP12" s="25">
        <f t="shared" si="123"/>
        <v>7.9</v>
      </c>
      <c r="GQ12" s="176" t="str">
        <f t="shared" si="124"/>
        <v>7.9</v>
      </c>
      <c r="GR12" s="118" t="str">
        <f t="shared" si="125"/>
        <v>B</v>
      </c>
      <c r="GS12" s="117">
        <f t="shared" si="126"/>
        <v>3</v>
      </c>
      <c r="GT12" s="117" t="str">
        <f t="shared" si="127"/>
        <v>3.0</v>
      </c>
      <c r="GU12" s="622">
        <v>2</v>
      </c>
      <c r="GV12" s="27">
        <v>2</v>
      </c>
      <c r="GW12" s="159">
        <v>5.6</v>
      </c>
      <c r="GX12" s="163">
        <v>1</v>
      </c>
      <c r="GY12" s="163">
        <v>6</v>
      </c>
      <c r="GZ12" s="5">
        <f t="shared" si="128"/>
        <v>2.8</v>
      </c>
      <c r="HA12" s="25">
        <f t="shared" si="129"/>
        <v>5.8</v>
      </c>
      <c r="HB12" s="176" t="str">
        <f t="shared" si="130"/>
        <v>5.8</v>
      </c>
      <c r="HC12" s="118" t="str">
        <f t="shared" si="131"/>
        <v>C</v>
      </c>
      <c r="HD12" s="117">
        <f t="shared" si="132"/>
        <v>2</v>
      </c>
      <c r="HE12" s="117" t="str">
        <f t="shared" si="133"/>
        <v>2.0</v>
      </c>
      <c r="HF12" s="10">
        <v>3</v>
      </c>
      <c r="HG12" s="28">
        <v>3</v>
      </c>
      <c r="HH12" s="159">
        <v>6.7</v>
      </c>
      <c r="HI12" s="163">
        <v>1</v>
      </c>
      <c r="HJ12" s="163">
        <v>6</v>
      </c>
      <c r="HK12" s="5">
        <f t="shared" si="134"/>
        <v>3.3</v>
      </c>
      <c r="HL12" s="25">
        <f t="shared" si="135"/>
        <v>6.3</v>
      </c>
      <c r="HM12" s="176" t="str">
        <f t="shared" si="136"/>
        <v>6.3</v>
      </c>
      <c r="HN12" s="118" t="str">
        <f t="shared" si="137"/>
        <v>C</v>
      </c>
      <c r="HO12" s="117">
        <f t="shared" si="138"/>
        <v>2</v>
      </c>
      <c r="HP12" s="117" t="str">
        <f t="shared" si="139"/>
        <v>2.0</v>
      </c>
      <c r="HQ12" s="10">
        <v>3</v>
      </c>
      <c r="HR12" s="27">
        <v>3</v>
      </c>
      <c r="HS12" s="362">
        <v>8.8000000000000007</v>
      </c>
      <c r="HT12" s="121">
        <v>10</v>
      </c>
      <c r="HU12" s="121"/>
      <c r="HV12" s="5">
        <f t="shared" si="140"/>
        <v>9.5</v>
      </c>
      <c r="HW12" s="25">
        <f t="shared" si="141"/>
        <v>9.5</v>
      </c>
      <c r="HX12" s="176" t="str">
        <f t="shared" si="142"/>
        <v>9.5</v>
      </c>
      <c r="HY12" s="118" t="str">
        <f t="shared" si="143"/>
        <v>A</v>
      </c>
      <c r="HZ12" s="117">
        <f t="shared" si="144"/>
        <v>4</v>
      </c>
      <c r="IA12" s="117" t="str">
        <f t="shared" si="145"/>
        <v>4.0</v>
      </c>
      <c r="IB12" s="10">
        <v>3</v>
      </c>
      <c r="IC12" s="27">
        <v>3</v>
      </c>
      <c r="ID12" s="31">
        <v>6.8</v>
      </c>
      <c r="IE12" s="800">
        <v>9</v>
      </c>
      <c r="IF12" s="800"/>
      <c r="IG12" s="816">
        <f t="shared" si="146"/>
        <v>8.1</v>
      </c>
      <c r="IH12" s="817">
        <f t="shared" si="147"/>
        <v>8.1</v>
      </c>
      <c r="II12" s="818" t="str">
        <f t="shared" si="148"/>
        <v>8.1</v>
      </c>
      <c r="IJ12" s="819" t="str">
        <f t="shared" si="149"/>
        <v>B+</v>
      </c>
      <c r="IK12" s="820">
        <f t="shared" si="104"/>
        <v>3.5</v>
      </c>
      <c r="IL12" s="820" t="str">
        <f t="shared" si="105"/>
        <v>3.5</v>
      </c>
      <c r="IM12" s="821">
        <v>2</v>
      </c>
      <c r="IN12" s="822">
        <v>2</v>
      </c>
      <c r="IO12" s="122">
        <v>7</v>
      </c>
      <c r="IP12" s="97">
        <v>5</v>
      </c>
      <c r="IQ12" s="97"/>
      <c r="IR12" s="5">
        <f t="shared" si="150"/>
        <v>5.8</v>
      </c>
      <c r="IS12" s="25">
        <f t="shared" si="151"/>
        <v>5.8</v>
      </c>
      <c r="IT12" s="176" t="str">
        <f t="shared" si="152"/>
        <v>5.8</v>
      </c>
      <c r="IU12" s="118" t="str">
        <f t="shared" si="153"/>
        <v>C</v>
      </c>
      <c r="IV12" s="117">
        <f t="shared" si="154"/>
        <v>2</v>
      </c>
      <c r="IW12" s="117" t="str">
        <f t="shared" si="155"/>
        <v>2.0</v>
      </c>
      <c r="IX12" s="10">
        <v>3</v>
      </c>
      <c r="IY12" s="27">
        <v>3</v>
      </c>
      <c r="IZ12" s="508">
        <v>6</v>
      </c>
      <c r="JA12" s="97">
        <v>9</v>
      </c>
      <c r="JB12" s="547"/>
      <c r="JC12" s="5">
        <f t="shared" si="156"/>
        <v>7.8</v>
      </c>
      <c r="JD12" s="25">
        <f t="shared" si="157"/>
        <v>7.8</v>
      </c>
      <c r="JE12" s="176" t="str">
        <f t="shared" si="158"/>
        <v>7.8</v>
      </c>
      <c r="JF12" s="118" t="str">
        <f t="shared" si="159"/>
        <v>B</v>
      </c>
      <c r="JG12" s="117">
        <f t="shared" si="160"/>
        <v>3</v>
      </c>
      <c r="JH12" s="117" t="str">
        <f t="shared" si="161"/>
        <v>3.0</v>
      </c>
      <c r="JI12" s="10">
        <v>2</v>
      </c>
      <c r="JJ12" s="27">
        <v>2</v>
      </c>
      <c r="JK12" s="31">
        <v>7.7</v>
      </c>
      <c r="JL12" s="800">
        <v>8</v>
      </c>
      <c r="JM12" s="800"/>
      <c r="JN12" s="5">
        <f t="shared" si="162"/>
        <v>7.9</v>
      </c>
      <c r="JO12" s="25">
        <f t="shared" si="163"/>
        <v>7.9</v>
      </c>
      <c r="JP12" s="176" t="str">
        <f t="shared" si="106"/>
        <v>7.9</v>
      </c>
      <c r="JQ12" s="118" t="str">
        <f t="shared" si="107"/>
        <v>B</v>
      </c>
      <c r="JR12" s="117">
        <f t="shared" si="164"/>
        <v>3</v>
      </c>
      <c r="JS12" s="117" t="str">
        <f t="shared" si="165"/>
        <v>3.0</v>
      </c>
      <c r="JT12" s="10">
        <v>3</v>
      </c>
      <c r="JU12" s="27">
        <v>3</v>
      </c>
      <c r="JV12" s="185">
        <v>0</v>
      </c>
      <c r="JW12" s="454"/>
      <c r="JX12" s="454"/>
      <c r="JY12" s="5">
        <f t="shared" si="166"/>
        <v>0</v>
      </c>
      <c r="JZ12" s="25">
        <f t="shared" si="167"/>
        <v>0</v>
      </c>
      <c r="KA12" s="176" t="str">
        <f t="shared" si="108"/>
        <v>0.0</v>
      </c>
      <c r="KB12" s="118" t="str">
        <f t="shared" si="109"/>
        <v>F</v>
      </c>
      <c r="KC12" s="117">
        <f t="shared" si="168"/>
        <v>0</v>
      </c>
      <c r="KD12" s="117" t="str">
        <f t="shared" si="169"/>
        <v>0.0</v>
      </c>
      <c r="KE12" s="10">
        <v>2</v>
      </c>
      <c r="KF12" s="27"/>
      <c r="KG12" s="884">
        <f t="shared" si="170"/>
        <v>25</v>
      </c>
      <c r="KH12" s="885">
        <f t="shared" si="171"/>
        <v>2.56</v>
      </c>
      <c r="KI12" s="886" t="str">
        <f t="shared" si="172"/>
        <v>2.56</v>
      </c>
      <c r="KJ12" s="521" t="str">
        <f t="shared" si="173"/>
        <v>Lên lớp</v>
      </c>
      <c r="KK12" s="887">
        <f t="shared" si="174"/>
        <v>61</v>
      </c>
      <c r="KL12" s="885">
        <f t="shared" si="175"/>
        <v>2.5245901639344264</v>
      </c>
      <c r="KM12" s="886" t="str">
        <f t="shared" si="176"/>
        <v>2.52</v>
      </c>
      <c r="KN12" s="888">
        <f t="shared" si="177"/>
        <v>23</v>
      </c>
      <c r="KO12" s="889">
        <f t="shared" si="178"/>
        <v>7.3000000000000016</v>
      </c>
      <c r="KP12" s="890">
        <f t="shared" si="179"/>
        <v>2.7826086956521738</v>
      </c>
      <c r="KQ12" s="891">
        <f t="shared" si="180"/>
        <v>59</v>
      </c>
      <c r="KR12" s="892">
        <f t="shared" si="181"/>
        <v>6.9271186440677974</v>
      </c>
      <c r="KS12" s="893">
        <f t="shared" si="182"/>
        <v>2.6101694915254239</v>
      </c>
      <c r="KT12" s="521" t="str">
        <f t="shared" si="183"/>
        <v>Lên lớp</v>
      </c>
      <c r="KU12" s="1236"/>
      <c r="KV12" s="1668">
        <v>6.6</v>
      </c>
      <c r="KW12" s="239"/>
      <c r="KX12" s="82">
        <v>0</v>
      </c>
      <c r="KY12" s="5">
        <f t="shared" si="184"/>
        <v>2.6</v>
      </c>
      <c r="KZ12" s="25">
        <f t="shared" si="185"/>
        <v>2.6</v>
      </c>
      <c r="LA12" s="176" t="str">
        <f t="shared" si="186"/>
        <v>2.6</v>
      </c>
      <c r="LB12" s="118" t="str">
        <f t="shared" si="187"/>
        <v>F</v>
      </c>
      <c r="LC12" s="117">
        <f t="shared" si="188"/>
        <v>0</v>
      </c>
      <c r="LD12" s="117" t="str">
        <f t="shared" si="189"/>
        <v>0.0</v>
      </c>
      <c r="LE12" s="10">
        <v>4</v>
      </c>
      <c r="LF12" s="27"/>
      <c r="LG12" s="185">
        <v>0</v>
      </c>
      <c r="LH12" s="97"/>
      <c r="LI12" s="97"/>
      <c r="LJ12" s="5">
        <f t="shared" si="190"/>
        <v>0</v>
      </c>
      <c r="LK12" s="25">
        <f t="shared" si="191"/>
        <v>0</v>
      </c>
      <c r="LL12" s="176" t="str">
        <f t="shared" si="192"/>
        <v>0.0</v>
      </c>
      <c r="LM12" s="118" t="str">
        <f t="shared" si="193"/>
        <v>F</v>
      </c>
      <c r="LN12" s="117">
        <f t="shared" si="194"/>
        <v>0</v>
      </c>
      <c r="LO12" s="117" t="str">
        <f t="shared" si="195"/>
        <v>0.0</v>
      </c>
      <c r="LP12" s="10">
        <v>1</v>
      </c>
      <c r="LQ12" s="27"/>
      <c r="LR12" s="508"/>
      <c r="LS12" s="547"/>
      <c r="LT12" s="547"/>
      <c r="LU12" s="5">
        <f t="shared" si="196"/>
        <v>0</v>
      </c>
      <c r="LV12" s="25">
        <f t="shared" si="197"/>
        <v>0</v>
      </c>
      <c r="LW12" s="176" t="str">
        <f t="shared" si="198"/>
        <v>0.0</v>
      </c>
      <c r="LX12" s="118" t="str">
        <f t="shared" si="199"/>
        <v>F</v>
      </c>
      <c r="LY12" s="117">
        <f t="shared" si="200"/>
        <v>0</v>
      </c>
      <c r="LZ12" s="117" t="str">
        <f t="shared" si="201"/>
        <v>0.0</v>
      </c>
      <c r="MA12" s="10">
        <v>1</v>
      </c>
      <c r="MB12" s="27"/>
      <c r="MC12" s="122">
        <v>8</v>
      </c>
      <c r="MD12" s="97">
        <v>10</v>
      </c>
      <c r="ME12" s="454"/>
      <c r="MF12" s="816">
        <f t="shared" si="202"/>
        <v>9.1999999999999993</v>
      </c>
      <c r="MG12" s="817">
        <f t="shared" si="203"/>
        <v>9.1999999999999993</v>
      </c>
      <c r="MH12" s="818" t="str">
        <f t="shared" si="204"/>
        <v>9.2</v>
      </c>
      <c r="MI12" s="819" t="str">
        <f t="shared" si="205"/>
        <v>A</v>
      </c>
      <c r="MJ12" s="820">
        <f t="shared" si="110"/>
        <v>4</v>
      </c>
      <c r="MK12" s="820" t="str">
        <f t="shared" si="111"/>
        <v>4.0</v>
      </c>
      <c r="ML12" s="821">
        <v>2</v>
      </c>
      <c r="MM12" s="822">
        <v>2</v>
      </c>
      <c r="MN12" s="1669">
        <v>0</v>
      </c>
      <c r="MO12" s="1682"/>
      <c r="MP12" s="15"/>
      <c r="MQ12" s="855">
        <f t="shared" si="206"/>
        <v>0</v>
      </c>
      <c r="MR12" s="856">
        <f t="shared" si="207"/>
        <v>0</v>
      </c>
      <c r="MS12" s="857" t="str">
        <f t="shared" si="208"/>
        <v>0.0</v>
      </c>
      <c r="MT12" s="858" t="str">
        <f t="shared" si="209"/>
        <v>F</v>
      </c>
      <c r="MU12" s="859">
        <f t="shared" si="112"/>
        <v>0</v>
      </c>
      <c r="MV12" s="859" t="str">
        <f t="shared" si="113"/>
        <v>0.0</v>
      </c>
      <c r="MW12" s="781">
        <v>2</v>
      </c>
      <c r="MX12" s="860"/>
      <c r="MY12" s="1669"/>
      <c r="MZ12" s="1696"/>
      <c r="NA12" s="15"/>
      <c r="NB12" s="1704">
        <f t="shared" si="210"/>
        <v>0</v>
      </c>
      <c r="NC12" s="1705">
        <f t="shared" si="211"/>
        <v>0</v>
      </c>
      <c r="ND12" s="857" t="str">
        <f t="shared" si="212"/>
        <v>0.0</v>
      </c>
      <c r="NE12" s="1706" t="str">
        <f t="shared" si="213"/>
        <v>F</v>
      </c>
      <c r="NF12" s="1705">
        <f t="shared" si="214"/>
        <v>0</v>
      </c>
      <c r="NG12" s="1705" t="str">
        <f t="shared" si="215"/>
        <v>0.0</v>
      </c>
      <c r="NH12" s="1707">
        <v>2</v>
      </c>
      <c r="NI12" s="860"/>
      <c r="NJ12" s="1719">
        <f t="shared" si="216"/>
        <v>12</v>
      </c>
      <c r="NK12" s="1720">
        <f t="shared" si="217"/>
        <v>0.66666666666666663</v>
      </c>
      <c r="NL12" s="1721" t="str">
        <f t="shared" si="218"/>
        <v>0.67</v>
      </c>
    </row>
    <row r="13" spans="1:376" ht="18.75" customHeight="1" x14ac:dyDescent="0.3">
      <c r="A13" s="126">
        <v>19</v>
      </c>
      <c r="B13" s="126" t="s">
        <v>99</v>
      </c>
      <c r="C13" s="127" t="s">
        <v>233</v>
      </c>
      <c r="D13" s="129" t="s">
        <v>234</v>
      </c>
      <c r="E13" s="130" t="s">
        <v>235</v>
      </c>
      <c r="F13" s="148"/>
      <c r="G13" s="211" t="s">
        <v>338</v>
      </c>
      <c r="H13" s="212" t="s">
        <v>16</v>
      </c>
      <c r="I13" s="355" t="s">
        <v>381</v>
      </c>
      <c r="J13" s="377">
        <v>7</v>
      </c>
      <c r="K13" s="381" t="str">
        <f t="shared" si="0"/>
        <v>7.0</v>
      </c>
      <c r="L13" s="302" t="str">
        <f t="shared" si="1"/>
        <v>B</v>
      </c>
      <c r="M13" s="117">
        <f t="shared" si="2"/>
        <v>3</v>
      </c>
      <c r="N13" s="67" t="str">
        <f t="shared" si="3"/>
        <v>3.0</v>
      </c>
      <c r="O13" s="1097">
        <v>6</v>
      </c>
      <c r="P13" s="176" t="str">
        <f t="shared" si="4"/>
        <v>6.0</v>
      </c>
      <c r="Q13" s="118" t="str">
        <f t="shared" si="5"/>
        <v>C</v>
      </c>
      <c r="R13" s="117">
        <f t="shared" si="6"/>
        <v>2</v>
      </c>
      <c r="S13" s="67" t="str">
        <f t="shared" si="7"/>
        <v>2.0</v>
      </c>
      <c r="T13" s="155">
        <v>7</v>
      </c>
      <c r="U13" s="123">
        <v>6</v>
      </c>
      <c r="V13" s="125"/>
      <c r="W13" s="5">
        <f t="shared" si="8"/>
        <v>6.4</v>
      </c>
      <c r="X13" s="6">
        <f t="shared" si="9"/>
        <v>6.4</v>
      </c>
      <c r="Y13" s="176" t="str">
        <f t="shared" si="10"/>
        <v>6.4</v>
      </c>
      <c r="Z13" s="8" t="str">
        <f t="shared" si="11"/>
        <v>C</v>
      </c>
      <c r="AA13" s="7">
        <f t="shared" si="12"/>
        <v>2</v>
      </c>
      <c r="AB13" s="7" t="str">
        <f t="shared" si="13"/>
        <v>2.0</v>
      </c>
      <c r="AC13" s="10">
        <v>3</v>
      </c>
      <c r="AD13" s="28">
        <v>3</v>
      </c>
      <c r="AE13" s="153">
        <v>7.2</v>
      </c>
      <c r="AF13" s="123">
        <v>8</v>
      </c>
      <c r="AG13" s="125"/>
      <c r="AH13" s="53">
        <f t="shared" si="14"/>
        <v>7.7</v>
      </c>
      <c r="AI13" s="54">
        <f t="shared" si="15"/>
        <v>7.7</v>
      </c>
      <c r="AJ13" s="183" t="str">
        <f t="shared" si="16"/>
        <v>7.7</v>
      </c>
      <c r="AK13" s="51" t="str">
        <f t="shared" si="17"/>
        <v>B</v>
      </c>
      <c r="AL13" s="55">
        <f t="shared" si="18"/>
        <v>3</v>
      </c>
      <c r="AM13" s="55" t="str">
        <f t="shared" si="19"/>
        <v>3.0</v>
      </c>
      <c r="AN13" s="112">
        <v>3</v>
      </c>
      <c r="AO13" s="88">
        <v>3</v>
      </c>
      <c r="AP13" s="153">
        <v>5</v>
      </c>
      <c r="AQ13" s="123">
        <v>3</v>
      </c>
      <c r="AR13" s="123">
        <v>5</v>
      </c>
      <c r="AS13" s="5">
        <f t="shared" si="20"/>
        <v>3.8</v>
      </c>
      <c r="AT13" s="25">
        <f t="shared" si="21"/>
        <v>5</v>
      </c>
      <c r="AU13" s="176" t="str">
        <f t="shared" si="22"/>
        <v>5.0</v>
      </c>
      <c r="AV13" s="118" t="str">
        <f t="shared" si="23"/>
        <v>D+</v>
      </c>
      <c r="AW13" s="117">
        <f t="shared" si="24"/>
        <v>1.5</v>
      </c>
      <c r="AX13" s="117" t="str">
        <f t="shared" si="25"/>
        <v>1.5</v>
      </c>
      <c r="AY13" s="10">
        <v>3</v>
      </c>
      <c r="AZ13" s="28">
        <v>3</v>
      </c>
      <c r="BA13" s="159">
        <v>8</v>
      </c>
      <c r="BB13" s="140">
        <v>6</v>
      </c>
      <c r="BC13" s="125"/>
      <c r="BD13" s="5">
        <f t="shared" si="26"/>
        <v>6.8</v>
      </c>
      <c r="BE13" s="6">
        <f t="shared" si="27"/>
        <v>6.8</v>
      </c>
      <c r="BF13" s="176" t="str">
        <f t="shared" si="28"/>
        <v>6.8</v>
      </c>
      <c r="BG13" s="8" t="str">
        <f t="shared" si="29"/>
        <v>C+</v>
      </c>
      <c r="BH13" s="7">
        <f t="shared" si="30"/>
        <v>2.5</v>
      </c>
      <c r="BI13" s="7" t="str">
        <f t="shared" si="31"/>
        <v>2.5</v>
      </c>
      <c r="BJ13" s="10">
        <v>4</v>
      </c>
      <c r="BK13" s="28">
        <v>4</v>
      </c>
      <c r="BL13" s="77">
        <v>6.1</v>
      </c>
      <c r="BM13" s="78">
        <v>4</v>
      </c>
      <c r="BN13" s="78"/>
      <c r="BO13" s="5">
        <f t="shared" si="32"/>
        <v>4.8</v>
      </c>
      <c r="BP13" s="25">
        <f t="shared" si="33"/>
        <v>4.8</v>
      </c>
      <c r="BQ13" s="176" t="str">
        <f t="shared" si="34"/>
        <v>4.8</v>
      </c>
      <c r="BR13" s="118" t="str">
        <f t="shared" si="35"/>
        <v>D</v>
      </c>
      <c r="BS13" s="7">
        <f t="shared" si="36"/>
        <v>1</v>
      </c>
      <c r="BT13" s="7" t="str">
        <f t="shared" si="37"/>
        <v>1.0</v>
      </c>
      <c r="BU13" s="10">
        <v>3</v>
      </c>
      <c r="BV13" s="27">
        <v>3</v>
      </c>
      <c r="BW13" s="159">
        <v>7.3</v>
      </c>
      <c r="BX13" s="163">
        <v>8</v>
      </c>
      <c r="BY13" s="163"/>
      <c r="BZ13" s="5">
        <f t="shared" si="38"/>
        <v>7.7</v>
      </c>
      <c r="CA13" s="25">
        <f t="shared" si="39"/>
        <v>7.7</v>
      </c>
      <c r="CB13" s="176" t="str">
        <f t="shared" si="40"/>
        <v>7.7</v>
      </c>
      <c r="CC13" s="23" t="str">
        <f t="shared" si="41"/>
        <v>B</v>
      </c>
      <c r="CD13" s="24">
        <f t="shared" si="42"/>
        <v>3</v>
      </c>
      <c r="CE13" s="24" t="str">
        <f t="shared" si="43"/>
        <v>3.0</v>
      </c>
      <c r="CF13" s="10">
        <v>2</v>
      </c>
      <c r="CG13" s="27">
        <v>2</v>
      </c>
      <c r="CH13" s="111">
        <f t="shared" si="44"/>
        <v>18</v>
      </c>
      <c r="CI13" s="109">
        <f t="shared" si="45"/>
        <v>2.1388888888888888</v>
      </c>
      <c r="CJ13" s="105" t="str">
        <f t="shared" si="46"/>
        <v>2.14</v>
      </c>
      <c r="CK13" s="106" t="str">
        <f t="shared" si="47"/>
        <v>Lên lớp</v>
      </c>
      <c r="CL13" s="107">
        <f t="shared" si="48"/>
        <v>18</v>
      </c>
      <c r="CM13" s="108">
        <f t="shared" si="49"/>
        <v>2.1388888888888888</v>
      </c>
      <c r="CN13" s="412" t="str">
        <f t="shared" si="50"/>
        <v>Lên lớp</v>
      </c>
      <c r="CO13" s="421"/>
      <c r="CP13" s="122">
        <v>9</v>
      </c>
      <c r="CQ13" s="97">
        <v>8</v>
      </c>
      <c r="CR13" s="97"/>
      <c r="CS13" s="5">
        <f t="shared" si="51"/>
        <v>8.4</v>
      </c>
      <c r="CT13" s="25">
        <f t="shared" si="52"/>
        <v>8.4</v>
      </c>
      <c r="CU13" s="176" t="str">
        <f t="shared" si="53"/>
        <v>8.4</v>
      </c>
      <c r="CV13" s="118" t="str">
        <f t="shared" si="54"/>
        <v>B+</v>
      </c>
      <c r="CW13" s="117">
        <f t="shared" si="55"/>
        <v>3.5</v>
      </c>
      <c r="CX13" s="117" t="str">
        <f t="shared" si="56"/>
        <v>3.5</v>
      </c>
      <c r="CY13" s="10">
        <v>2</v>
      </c>
      <c r="CZ13" s="27">
        <v>2</v>
      </c>
      <c r="DA13" s="122">
        <v>6.5</v>
      </c>
      <c r="DB13" s="97">
        <v>6</v>
      </c>
      <c r="DC13" s="97"/>
      <c r="DD13" s="5">
        <f t="shared" si="57"/>
        <v>6.2</v>
      </c>
      <c r="DE13" s="25">
        <f t="shared" si="58"/>
        <v>6.2</v>
      </c>
      <c r="DF13" s="176" t="str">
        <f t="shared" si="59"/>
        <v>6.2</v>
      </c>
      <c r="DG13" s="118" t="str">
        <f t="shared" si="60"/>
        <v>C</v>
      </c>
      <c r="DH13" s="117">
        <f t="shared" si="61"/>
        <v>2</v>
      </c>
      <c r="DI13" s="117" t="str">
        <f t="shared" si="62"/>
        <v>2.0</v>
      </c>
      <c r="DJ13" s="10">
        <v>2</v>
      </c>
      <c r="DK13" s="27">
        <v>2</v>
      </c>
      <c r="DL13" s="122">
        <v>8.1999999999999993</v>
      </c>
      <c r="DM13" s="97">
        <v>6</v>
      </c>
      <c r="DN13" s="97"/>
      <c r="DO13" s="5">
        <f t="shared" si="63"/>
        <v>6.9</v>
      </c>
      <c r="DP13" s="25">
        <f t="shared" si="64"/>
        <v>6.9</v>
      </c>
      <c r="DQ13" s="176" t="str">
        <f t="shared" si="65"/>
        <v>6.9</v>
      </c>
      <c r="DR13" s="118" t="str">
        <f t="shared" si="66"/>
        <v>C+</v>
      </c>
      <c r="DS13" s="117">
        <f t="shared" si="67"/>
        <v>2.5</v>
      </c>
      <c r="DT13" s="117" t="str">
        <f t="shared" si="68"/>
        <v>2.5</v>
      </c>
      <c r="DU13" s="10">
        <v>2</v>
      </c>
      <c r="DV13" s="27">
        <v>2</v>
      </c>
      <c r="DW13" s="122">
        <v>8</v>
      </c>
      <c r="DX13" s="97">
        <v>7</v>
      </c>
      <c r="DY13" s="97"/>
      <c r="DZ13" s="5">
        <f t="shared" si="69"/>
        <v>7.4</v>
      </c>
      <c r="EA13" s="25">
        <f t="shared" si="70"/>
        <v>7.4</v>
      </c>
      <c r="EB13" s="176" t="str">
        <f t="shared" si="71"/>
        <v>7.4</v>
      </c>
      <c r="EC13" s="118" t="str">
        <f t="shared" si="72"/>
        <v>B</v>
      </c>
      <c r="ED13" s="117">
        <f t="shared" si="73"/>
        <v>3</v>
      </c>
      <c r="EE13" s="117" t="str">
        <f t="shared" si="74"/>
        <v>3.0</v>
      </c>
      <c r="EF13" s="10">
        <v>3</v>
      </c>
      <c r="EG13" s="27">
        <v>3</v>
      </c>
      <c r="EH13" s="122">
        <v>9</v>
      </c>
      <c r="EI13" s="97">
        <v>9</v>
      </c>
      <c r="EJ13" s="97"/>
      <c r="EK13" s="5">
        <f t="shared" si="75"/>
        <v>9</v>
      </c>
      <c r="EL13" s="25">
        <f t="shared" si="76"/>
        <v>9</v>
      </c>
      <c r="EM13" s="176" t="str">
        <f t="shared" si="77"/>
        <v>9.0</v>
      </c>
      <c r="EN13" s="118" t="str">
        <f t="shared" si="78"/>
        <v>A</v>
      </c>
      <c r="EO13" s="117">
        <f t="shared" si="79"/>
        <v>4</v>
      </c>
      <c r="EP13" s="117" t="str">
        <f t="shared" si="80"/>
        <v>4.0</v>
      </c>
      <c r="EQ13" s="10">
        <v>4</v>
      </c>
      <c r="ER13" s="27">
        <v>4</v>
      </c>
      <c r="ES13" s="122">
        <v>8.6999999999999993</v>
      </c>
      <c r="ET13" s="97">
        <v>9</v>
      </c>
      <c r="EU13" s="97"/>
      <c r="EV13" s="5">
        <f t="shared" si="81"/>
        <v>8.9</v>
      </c>
      <c r="EW13" s="25">
        <f t="shared" si="82"/>
        <v>8.9</v>
      </c>
      <c r="EX13" s="176" t="str">
        <f t="shared" si="83"/>
        <v>8.9</v>
      </c>
      <c r="EY13" s="118" t="str">
        <f t="shared" si="84"/>
        <v>A</v>
      </c>
      <c r="EZ13" s="117">
        <f t="shared" si="85"/>
        <v>4</v>
      </c>
      <c r="FA13" s="117" t="str">
        <f t="shared" si="86"/>
        <v>4.0</v>
      </c>
      <c r="FB13" s="10">
        <v>3</v>
      </c>
      <c r="FC13" s="27">
        <v>3</v>
      </c>
      <c r="FD13" s="508">
        <v>7</v>
      </c>
      <c r="FE13" s="97">
        <v>6</v>
      </c>
      <c r="FF13" s="547"/>
      <c r="FG13" s="5">
        <f t="shared" si="87"/>
        <v>6.4</v>
      </c>
      <c r="FH13" s="25">
        <f t="shared" si="88"/>
        <v>6.4</v>
      </c>
      <c r="FI13" s="176" t="str">
        <f t="shared" si="89"/>
        <v>6.4</v>
      </c>
      <c r="FJ13" s="118" t="str">
        <f t="shared" si="90"/>
        <v>C</v>
      </c>
      <c r="FK13" s="117">
        <f t="shared" si="91"/>
        <v>2</v>
      </c>
      <c r="FL13" s="117" t="str">
        <f t="shared" si="92"/>
        <v>2.0</v>
      </c>
      <c r="FM13" s="10">
        <v>2</v>
      </c>
      <c r="FN13" s="27">
        <v>2</v>
      </c>
      <c r="FO13" s="497">
        <f t="shared" si="93"/>
        <v>18</v>
      </c>
      <c r="FP13" s="498">
        <f t="shared" si="94"/>
        <v>3.1666666666666665</v>
      </c>
      <c r="FQ13" s="499" t="str">
        <f t="shared" si="95"/>
        <v>3.17</v>
      </c>
      <c r="FR13" s="16" t="str">
        <f t="shared" si="96"/>
        <v>Lên lớp</v>
      </c>
      <c r="FS13" s="497">
        <f t="shared" si="97"/>
        <v>36</v>
      </c>
      <c r="FT13" s="498">
        <f t="shared" si="98"/>
        <v>2.6527777777777777</v>
      </c>
      <c r="FU13" s="499" t="str">
        <f t="shared" si="99"/>
        <v>2.65</v>
      </c>
      <c r="FV13" s="504">
        <f t="shared" si="100"/>
        <v>36</v>
      </c>
      <c r="FW13" s="500">
        <f t="shared" si="101"/>
        <v>7.083333333333333</v>
      </c>
      <c r="FX13" s="501">
        <f t="shared" si="102"/>
        <v>2.6527777777777777</v>
      </c>
      <c r="FY13" s="502" t="str">
        <f t="shared" si="103"/>
        <v>Lên lớp</v>
      </c>
      <c r="FZ13" s="488"/>
      <c r="GA13" s="833">
        <v>6.2</v>
      </c>
      <c r="GB13" s="800">
        <v>10</v>
      </c>
      <c r="GC13" s="800"/>
      <c r="GD13" s="5">
        <f t="shared" si="116"/>
        <v>8.5</v>
      </c>
      <c r="GE13" s="25">
        <f t="shared" si="117"/>
        <v>8.5</v>
      </c>
      <c r="GF13" s="176" t="str">
        <f t="shared" si="118"/>
        <v>8.5</v>
      </c>
      <c r="GG13" s="118" t="str">
        <f t="shared" si="119"/>
        <v>A</v>
      </c>
      <c r="GH13" s="117">
        <f t="shared" si="120"/>
        <v>4</v>
      </c>
      <c r="GI13" s="117" t="str">
        <f t="shared" si="121"/>
        <v>4.0</v>
      </c>
      <c r="GJ13" s="10">
        <v>2</v>
      </c>
      <c r="GK13" s="27">
        <v>2</v>
      </c>
      <c r="GL13" s="159">
        <v>7.6</v>
      </c>
      <c r="GM13" s="163">
        <v>9</v>
      </c>
      <c r="GN13" s="640"/>
      <c r="GO13" s="5">
        <f t="shared" si="122"/>
        <v>8.4</v>
      </c>
      <c r="GP13" s="25">
        <f t="shared" si="123"/>
        <v>8.4</v>
      </c>
      <c r="GQ13" s="176" t="str">
        <f t="shared" si="124"/>
        <v>8.4</v>
      </c>
      <c r="GR13" s="118" t="str">
        <f t="shared" si="125"/>
        <v>B+</v>
      </c>
      <c r="GS13" s="117">
        <f t="shared" si="126"/>
        <v>3.5</v>
      </c>
      <c r="GT13" s="117" t="str">
        <f t="shared" si="127"/>
        <v>3.5</v>
      </c>
      <c r="GU13" s="781">
        <v>2</v>
      </c>
      <c r="GV13" s="27">
        <v>2</v>
      </c>
      <c r="GW13" s="159">
        <v>7.3</v>
      </c>
      <c r="GX13" s="163">
        <v>7</v>
      </c>
      <c r="GY13" s="640"/>
      <c r="GZ13" s="5">
        <f t="shared" si="128"/>
        <v>7.1</v>
      </c>
      <c r="HA13" s="25">
        <f t="shared" si="129"/>
        <v>7.1</v>
      </c>
      <c r="HB13" s="176" t="str">
        <f t="shared" si="130"/>
        <v>7.1</v>
      </c>
      <c r="HC13" s="118" t="str">
        <f t="shared" si="131"/>
        <v>B</v>
      </c>
      <c r="HD13" s="117">
        <f t="shared" si="132"/>
        <v>3</v>
      </c>
      <c r="HE13" s="117" t="str">
        <f t="shared" si="133"/>
        <v>3.0</v>
      </c>
      <c r="HF13" s="10">
        <v>3</v>
      </c>
      <c r="HG13" s="28">
        <v>3</v>
      </c>
      <c r="HH13" s="159">
        <v>7.3</v>
      </c>
      <c r="HI13" s="163">
        <v>9</v>
      </c>
      <c r="HJ13" s="640"/>
      <c r="HK13" s="5">
        <f t="shared" si="134"/>
        <v>8.3000000000000007</v>
      </c>
      <c r="HL13" s="25">
        <f t="shared" si="135"/>
        <v>8.3000000000000007</v>
      </c>
      <c r="HM13" s="176" t="str">
        <f t="shared" si="136"/>
        <v>8.3</v>
      </c>
      <c r="HN13" s="118" t="str">
        <f t="shared" si="137"/>
        <v>B+</v>
      </c>
      <c r="HO13" s="117">
        <f t="shared" si="138"/>
        <v>3.5</v>
      </c>
      <c r="HP13" s="117" t="str">
        <f t="shared" si="139"/>
        <v>3.5</v>
      </c>
      <c r="HQ13" s="10">
        <v>3</v>
      </c>
      <c r="HR13" s="27">
        <v>3</v>
      </c>
      <c r="HS13" s="362">
        <v>8.3000000000000007</v>
      </c>
      <c r="HT13" s="121">
        <v>10</v>
      </c>
      <c r="HU13" s="121"/>
      <c r="HV13" s="5">
        <f t="shared" si="140"/>
        <v>9.3000000000000007</v>
      </c>
      <c r="HW13" s="25">
        <f t="shared" si="141"/>
        <v>9.3000000000000007</v>
      </c>
      <c r="HX13" s="176" t="str">
        <f t="shared" si="142"/>
        <v>9.3</v>
      </c>
      <c r="HY13" s="118" t="str">
        <f t="shared" si="143"/>
        <v>A</v>
      </c>
      <c r="HZ13" s="117">
        <f t="shared" si="144"/>
        <v>4</v>
      </c>
      <c r="IA13" s="117" t="str">
        <f t="shared" si="145"/>
        <v>4.0</v>
      </c>
      <c r="IB13" s="10">
        <v>3</v>
      </c>
      <c r="IC13" s="27">
        <v>3</v>
      </c>
      <c r="ID13" s="31">
        <v>8.4</v>
      </c>
      <c r="IE13" s="800">
        <v>10</v>
      </c>
      <c r="IF13" s="800"/>
      <c r="IG13" s="816">
        <f t="shared" si="146"/>
        <v>9.4</v>
      </c>
      <c r="IH13" s="817">
        <f t="shared" si="147"/>
        <v>9.4</v>
      </c>
      <c r="II13" s="818" t="str">
        <f t="shared" si="148"/>
        <v>9.4</v>
      </c>
      <c r="IJ13" s="819" t="str">
        <f t="shared" si="149"/>
        <v>A</v>
      </c>
      <c r="IK13" s="820">
        <f t="shared" si="104"/>
        <v>4</v>
      </c>
      <c r="IL13" s="820" t="str">
        <f t="shared" si="105"/>
        <v>4.0</v>
      </c>
      <c r="IM13" s="821">
        <v>2</v>
      </c>
      <c r="IN13" s="822">
        <v>2</v>
      </c>
      <c r="IO13" s="122">
        <v>8</v>
      </c>
      <c r="IP13" s="97">
        <v>7</v>
      </c>
      <c r="IQ13" s="97"/>
      <c r="IR13" s="5">
        <f t="shared" si="150"/>
        <v>7.4</v>
      </c>
      <c r="IS13" s="25">
        <f t="shared" si="151"/>
        <v>7.4</v>
      </c>
      <c r="IT13" s="176" t="str">
        <f t="shared" si="152"/>
        <v>7.4</v>
      </c>
      <c r="IU13" s="118" t="str">
        <f t="shared" si="153"/>
        <v>B</v>
      </c>
      <c r="IV13" s="117">
        <f t="shared" si="154"/>
        <v>3</v>
      </c>
      <c r="IW13" s="117" t="str">
        <f t="shared" si="155"/>
        <v>3.0</v>
      </c>
      <c r="IX13" s="10">
        <v>3</v>
      </c>
      <c r="IY13" s="27">
        <v>3</v>
      </c>
      <c r="IZ13" s="508">
        <v>7.3</v>
      </c>
      <c r="JA13" s="97">
        <v>7</v>
      </c>
      <c r="JB13" s="547"/>
      <c r="JC13" s="5">
        <f t="shared" si="156"/>
        <v>7.1</v>
      </c>
      <c r="JD13" s="25">
        <f t="shared" si="157"/>
        <v>7.1</v>
      </c>
      <c r="JE13" s="176" t="str">
        <f t="shared" si="158"/>
        <v>7.1</v>
      </c>
      <c r="JF13" s="118" t="str">
        <f t="shared" si="159"/>
        <v>B</v>
      </c>
      <c r="JG13" s="117">
        <f t="shared" si="160"/>
        <v>3</v>
      </c>
      <c r="JH13" s="117" t="str">
        <f t="shared" si="161"/>
        <v>3.0</v>
      </c>
      <c r="JI13" s="10">
        <v>2</v>
      </c>
      <c r="JJ13" s="27">
        <v>2</v>
      </c>
      <c r="JK13" s="31">
        <v>8.9</v>
      </c>
      <c r="JL13" s="800">
        <v>9</v>
      </c>
      <c r="JM13" s="801"/>
      <c r="JN13" s="5">
        <f t="shared" si="162"/>
        <v>9</v>
      </c>
      <c r="JO13" s="25">
        <f t="shared" si="163"/>
        <v>9</v>
      </c>
      <c r="JP13" s="176" t="str">
        <f t="shared" si="106"/>
        <v>9.0</v>
      </c>
      <c r="JQ13" s="118" t="str">
        <f t="shared" si="107"/>
        <v>A</v>
      </c>
      <c r="JR13" s="117">
        <f t="shared" si="164"/>
        <v>4</v>
      </c>
      <c r="JS13" s="117" t="str">
        <f t="shared" si="165"/>
        <v>4.0</v>
      </c>
      <c r="JT13" s="10">
        <v>3</v>
      </c>
      <c r="JU13" s="27">
        <v>3</v>
      </c>
      <c r="JV13" s="122">
        <v>7.2</v>
      </c>
      <c r="JW13" s="454">
        <v>7</v>
      </c>
      <c r="JX13" s="454"/>
      <c r="JY13" s="5">
        <f t="shared" si="166"/>
        <v>7.1</v>
      </c>
      <c r="JZ13" s="25">
        <f t="shared" si="167"/>
        <v>7.1</v>
      </c>
      <c r="KA13" s="176" t="str">
        <f t="shared" si="108"/>
        <v>7.1</v>
      </c>
      <c r="KB13" s="118" t="str">
        <f t="shared" si="109"/>
        <v>B</v>
      </c>
      <c r="KC13" s="117">
        <f t="shared" si="168"/>
        <v>3</v>
      </c>
      <c r="KD13" s="117" t="str">
        <f t="shared" si="169"/>
        <v>3.0</v>
      </c>
      <c r="KE13" s="10">
        <v>2</v>
      </c>
      <c r="KF13" s="27">
        <v>2</v>
      </c>
      <c r="KG13" s="884">
        <f t="shared" si="170"/>
        <v>25</v>
      </c>
      <c r="KH13" s="885">
        <f t="shared" si="171"/>
        <v>3.5</v>
      </c>
      <c r="KI13" s="886" t="str">
        <f t="shared" si="172"/>
        <v>3.50</v>
      </c>
      <c r="KJ13" s="521" t="str">
        <f t="shared" si="173"/>
        <v>Lên lớp</v>
      </c>
      <c r="KK13" s="887">
        <f t="shared" si="174"/>
        <v>61</v>
      </c>
      <c r="KL13" s="885">
        <f t="shared" si="175"/>
        <v>3</v>
      </c>
      <c r="KM13" s="886" t="str">
        <f t="shared" si="176"/>
        <v>3.00</v>
      </c>
      <c r="KN13" s="888">
        <f t="shared" si="177"/>
        <v>25</v>
      </c>
      <c r="KO13" s="889">
        <f t="shared" si="178"/>
        <v>8.1720000000000006</v>
      </c>
      <c r="KP13" s="890">
        <f t="shared" si="179"/>
        <v>3.5</v>
      </c>
      <c r="KQ13" s="891">
        <f t="shared" si="180"/>
        <v>61</v>
      </c>
      <c r="KR13" s="892">
        <f t="shared" si="181"/>
        <v>7.529508196721312</v>
      </c>
      <c r="KS13" s="893">
        <f t="shared" si="182"/>
        <v>3</v>
      </c>
      <c r="KT13" s="521" t="str">
        <f t="shared" si="183"/>
        <v>Lên lớp</v>
      </c>
      <c r="KU13" s="1235"/>
      <c r="KV13" s="1668">
        <v>7.8</v>
      </c>
      <c r="KW13" s="1679">
        <v>9</v>
      </c>
      <c r="KX13" s="9"/>
      <c r="KY13" s="5">
        <f t="shared" si="184"/>
        <v>8.5</v>
      </c>
      <c r="KZ13" s="25">
        <f t="shared" si="185"/>
        <v>8.5</v>
      </c>
      <c r="LA13" s="176" t="str">
        <f t="shared" si="186"/>
        <v>8.5</v>
      </c>
      <c r="LB13" s="118" t="str">
        <f t="shared" si="187"/>
        <v>A</v>
      </c>
      <c r="LC13" s="117">
        <f t="shared" si="188"/>
        <v>4</v>
      </c>
      <c r="LD13" s="117" t="str">
        <f t="shared" si="189"/>
        <v>4.0</v>
      </c>
      <c r="LE13" s="10">
        <v>4</v>
      </c>
      <c r="LF13" s="27">
        <v>4</v>
      </c>
      <c r="LG13" s="122">
        <v>7.4</v>
      </c>
      <c r="LH13" s="97">
        <v>9</v>
      </c>
      <c r="LI13" s="97"/>
      <c r="LJ13" s="5">
        <f t="shared" si="190"/>
        <v>8.4</v>
      </c>
      <c r="LK13" s="25">
        <f t="shared" si="191"/>
        <v>8.4</v>
      </c>
      <c r="LL13" s="176" t="str">
        <f t="shared" si="192"/>
        <v>8.4</v>
      </c>
      <c r="LM13" s="118" t="str">
        <f t="shared" si="193"/>
        <v>B+</v>
      </c>
      <c r="LN13" s="117">
        <f t="shared" si="194"/>
        <v>3.5</v>
      </c>
      <c r="LO13" s="117" t="str">
        <f t="shared" si="195"/>
        <v>3.5</v>
      </c>
      <c r="LP13" s="10">
        <v>1</v>
      </c>
      <c r="LQ13" s="27">
        <v>1</v>
      </c>
      <c r="LR13" s="508">
        <v>8.4</v>
      </c>
      <c r="LS13" s="547">
        <v>9</v>
      </c>
      <c r="LT13" s="547"/>
      <c r="LU13" s="5">
        <f t="shared" si="196"/>
        <v>8.8000000000000007</v>
      </c>
      <c r="LV13" s="25">
        <f t="shared" si="197"/>
        <v>8.8000000000000007</v>
      </c>
      <c r="LW13" s="176" t="str">
        <f t="shared" si="198"/>
        <v>8.8</v>
      </c>
      <c r="LX13" s="118" t="str">
        <f t="shared" si="199"/>
        <v>A</v>
      </c>
      <c r="LY13" s="117">
        <f t="shared" si="200"/>
        <v>4</v>
      </c>
      <c r="LZ13" s="117" t="str">
        <f t="shared" si="201"/>
        <v>4.0</v>
      </c>
      <c r="MA13" s="10">
        <v>1</v>
      </c>
      <c r="MB13" s="27">
        <v>1</v>
      </c>
      <c r="MC13" s="122">
        <v>9</v>
      </c>
      <c r="MD13" s="97">
        <v>9</v>
      </c>
      <c r="ME13" s="454"/>
      <c r="MF13" s="816">
        <f t="shared" si="202"/>
        <v>9</v>
      </c>
      <c r="MG13" s="817">
        <f t="shared" si="203"/>
        <v>9</v>
      </c>
      <c r="MH13" s="818" t="str">
        <f t="shared" si="204"/>
        <v>9.0</v>
      </c>
      <c r="MI13" s="819" t="str">
        <f t="shared" si="205"/>
        <v>A</v>
      </c>
      <c r="MJ13" s="820">
        <f t="shared" si="110"/>
        <v>4</v>
      </c>
      <c r="MK13" s="820" t="str">
        <f t="shared" si="111"/>
        <v>4.0</v>
      </c>
      <c r="ML13" s="821">
        <v>2</v>
      </c>
      <c r="MM13" s="822">
        <v>2</v>
      </c>
      <c r="MN13" s="1668">
        <v>7.5</v>
      </c>
      <c r="MO13" s="1682">
        <v>6</v>
      </c>
      <c r="MP13" s="9"/>
      <c r="MQ13" s="855">
        <f t="shared" si="206"/>
        <v>6.6</v>
      </c>
      <c r="MR13" s="856">
        <f t="shared" si="207"/>
        <v>6.6</v>
      </c>
      <c r="MS13" s="857" t="str">
        <f t="shared" si="208"/>
        <v>6.6</v>
      </c>
      <c r="MT13" s="858" t="str">
        <f t="shared" si="209"/>
        <v>C+</v>
      </c>
      <c r="MU13" s="859">
        <f t="shared" si="112"/>
        <v>2.5</v>
      </c>
      <c r="MV13" s="859" t="str">
        <f t="shared" si="113"/>
        <v>2.5</v>
      </c>
      <c r="MW13" s="781">
        <v>2</v>
      </c>
      <c r="MX13" s="860">
        <v>2</v>
      </c>
      <c r="MY13" s="1668">
        <v>7.2</v>
      </c>
      <c r="MZ13" s="1696">
        <v>8</v>
      </c>
      <c r="NA13" s="9"/>
      <c r="NB13" s="1704">
        <f t="shared" si="210"/>
        <v>7.7</v>
      </c>
      <c r="NC13" s="1705">
        <f t="shared" si="211"/>
        <v>7.7</v>
      </c>
      <c r="ND13" s="857" t="str">
        <f t="shared" si="212"/>
        <v>7.7</v>
      </c>
      <c r="NE13" s="1706" t="str">
        <f t="shared" si="213"/>
        <v>B</v>
      </c>
      <c r="NF13" s="1705">
        <f t="shared" si="214"/>
        <v>3</v>
      </c>
      <c r="NG13" s="1705" t="str">
        <f t="shared" si="215"/>
        <v>3.0</v>
      </c>
      <c r="NH13" s="1707">
        <v>2</v>
      </c>
      <c r="NI13" s="860">
        <v>2</v>
      </c>
      <c r="NJ13" s="1719">
        <f t="shared" si="216"/>
        <v>12</v>
      </c>
      <c r="NK13" s="1720">
        <f t="shared" si="217"/>
        <v>3.5416666666666665</v>
      </c>
      <c r="NL13" s="1721" t="str">
        <f t="shared" si="218"/>
        <v>3.54</v>
      </c>
    </row>
    <row r="14" spans="1:376" ht="18.75" customHeight="1" x14ac:dyDescent="0.3">
      <c r="A14" s="126">
        <v>21</v>
      </c>
      <c r="B14" s="126" t="s">
        <v>99</v>
      </c>
      <c r="C14" s="127" t="s">
        <v>237</v>
      </c>
      <c r="D14" s="129" t="s">
        <v>35</v>
      </c>
      <c r="E14" s="130" t="s">
        <v>23</v>
      </c>
      <c r="F14" s="148"/>
      <c r="G14" s="211" t="s">
        <v>340</v>
      </c>
      <c r="H14" s="212" t="s">
        <v>16</v>
      </c>
      <c r="I14" s="355" t="s">
        <v>28</v>
      </c>
      <c r="J14" s="377">
        <v>6.8</v>
      </c>
      <c r="K14" s="381" t="str">
        <f t="shared" si="0"/>
        <v>6.8</v>
      </c>
      <c r="L14" s="302" t="str">
        <f t="shared" si="1"/>
        <v>C+</v>
      </c>
      <c r="M14" s="117">
        <f t="shared" si="2"/>
        <v>2.5</v>
      </c>
      <c r="N14" s="67" t="str">
        <f t="shared" si="3"/>
        <v>2.5</v>
      </c>
      <c r="O14" s="1097">
        <v>6</v>
      </c>
      <c r="P14" s="176" t="str">
        <f t="shared" si="4"/>
        <v>6.0</v>
      </c>
      <c r="Q14" s="118" t="str">
        <f t="shared" si="5"/>
        <v>C</v>
      </c>
      <c r="R14" s="117">
        <f t="shared" si="6"/>
        <v>2</v>
      </c>
      <c r="S14" s="67" t="str">
        <f t="shared" si="7"/>
        <v>2.0</v>
      </c>
      <c r="T14" s="155">
        <v>7.8</v>
      </c>
      <c r="U14" s="123">
        <v>7</v>
      </c>
      <c r="V14" s="125"/>
      <c r="W14" s="5">
        <f t="shared" si="8"/>
        <v>7.3</v>
      </c>
      <c r="X14" s="6">
        <f t="shared" si="9"/>
        <v>7.3</v>
      </c>
      <c r="Y14" s="176" t="str">
        <f t="shared" si="10"/>
        <v>7.3</v>
      </c>
      <c r="Z14" s="8" t="str">
        <f t="shared" si="11"/>
        <v>B</v>
      </c>
      <c r="AA14" s="7">
        <f t="shared" si="12"/>
        <v>3</v>
      </c>
      <c r="AB14" s="7" t="str">
        <f t="shared" si="13"/>
        <v>3.0</v>
      </c>
      <c r="AC14" s="10">
        <v>3</v>
      </c>
      <c r="AD14" s="28">
        <v>3</v>
      </c>
      <c r="AE14" s="155">
        <v>7</v>
      </c>
      <c r="AF14" s="140">
        <v>6</v>
      </c>
      <c r="AG14" s="125"/>
      <c r="AH14" s="53">
        <f t="shared" si="14"/>
        <v>6.4</v>
      </c>
      <c r="AI14" s="54">
        <f t="shared" si="15"/>
        <v>6.4</v>
      </c>
      <c r="AJ14" s="183" t="str">
        <f t="shared" si="16"/>
        <v>6.4</v>
      </c>
      <c r="AK14" s="51" t="str">
        <f t="shared" si="17"/>
        <v>C</v>
      </c>
      <c r="AL14" s="55">
        <f t="shared" si="18"/>
        <v>2</v>
      </c>
      <c r="AM14" s="55" t="str">
        <f t="shared" si="19"/>
        <v>2.0</v>
      </c>
      <c r="AN14" s="112">
        <v>3</v>
      </c>
      <c r="AO14" s="88">
        <v>3</v>
      </c>
      <c r="AP14" s="153">
        <v>5.7</v>
      </c>
      <c r="AQ14" s="123">
        <v>5</v>
      </c>
      <c r="AR14" s="123"/>
      <c r="AS14" s="5">
        <f t="shared" si="20"/>
        <v>5.3</v>
      </c>
      <c r="AT14" s="25">
        <f t="shared" si="21"/>
        <v>5.3</v>
      </c>
      <c r="AU14" s="176" t="str">
        <f t="shared" si="22"/>
        <v>5.3</v>
      </c>
      <c r="AV14" s="118" t="str">
        <f t="shared" si="23"/>
        <v>D+</v>
      </c>
      <c r="AW14" s="117">
        <f t="shared" si="24"/>
        <v>1.5</v>
      </c>
      <c r="AX14" s="117" t="str">
        <f t="shared" si="25"/>
        <v>1.5</v>
      </c>
      <c r="AY14" s="10">
        <v>3</v>
      </c>
      <c r="AZ14" s="28">
        <v>3</v>
      </c>
      <c r="BA14" s="159">
        <v>7.5</v>
      </c>
      <c r="BB14" s="140">
        <v>3</v>
      </c>
      <c r="BC14" s="125"/>
      <c r="BD14" s="5">
        <f t="shared" si="26"/>
        <v>4.8</v>
      </c>
      <c r="BE14" s="6">
        <f t="shared" si="27"/>
        <v>4.8</v>
      </c>
      <c r="BF14" s="176" t="str">
        <f t="shared" si="28"/>
        <v>4.8</v>
      </c>
      <c r="BG14" s="8" t="str">
        <f t="shared" si="29"/>
        <v>D</v>
      </c>
      <c r="BH14" s="7">
        <f t="shared" si="30"/>
        <v>1</v>
      </c>
      <c r="BI14" s="7" t="str">
        <f t="shared" si="31"/>
        <v>1.0</v>
      </c>
      <c r="BJ14" s="10">
        <v>4</v>
      </c>
      <c r="BK14" s="28">
        <v>4</v>
      </c>
      <c r="BL14" s="77">
        <v>6.9</v>
      </c>
      <c r="BM14" s="78">
        <v>4</v>
      </c>
      <c r="BN14" s="78"/>
      <c r="BO14" s="5">
        <f t="shared" si="32"/>
        <v>5.2</v>
      </c>
      <c r="BP14" s="25">
        <f t="shared" si="33"/>
        <v>5.2</v>
      </c>
      <c r="BQ14" s="176" t="str">
        <f t="shared" si="34"/>
        <v>5.2</v>
      </c>
      <c r="BR14" s="118" t="str">
        <f t="shared" si="35"/>
        <v>D+</v>
      </c>
      <c r="BS14" s="7">
        <f t="shared" si="36"/>
        <v>1.5</v>
      </c>
      <c r="BT14" s="7" t="str">
        <f t="shared" si="37"/>
        <v>1.5</v>
      </c>
      <c r="BU14" s="10">
        <v>3</v>
      </c>
      <c r="BV14" s="27">
        <v>3</v>
      </c>
      <c r="BW14" s="159">
        <v>8</v>
      </c>
      <c r="BX14" s="163">
        <v>8</v>
      </c>
      <c r="BY14" s="163"/>
      <c r="BZ14" s="5">
        <f t="shared" si="38"/>
        <v>8</v>
      </c>
      <c r="CA14" s="25">
        <f t="shared" si="39"/>
        <v>8</v>
      </c>
      <c r="CB14" s="176" t="str">
        <f t="shared" si="40"/>
        <v>8.0</v>
      </c>
      <c r="CC14" s="23" t="str">
        <f t="shared" si="41"/>
        <v>B+</v>
      </c>
      <c r="CD14" s="24">
        <f t="shared" si="42"/>
        <v>3.5</v>
      </c>
      <c r="CE14" s="24" t="str">
        <f t="shared" si="43"/>
        <v>3.5</v>
      </c>
      <c r="CF14" s="10">
        <v>2</v>
      </c>
      <c r="CG14" s="27">
        <v>2</v>
      </c>
      <c r="CH14" s="111">
        <f t="shared" si="44"/>
        <v>18</v>
      </c>
      <c r="CI14" s="109">
        <f t="shared" si="45"/>
        <v>1.9444444444444444</v>
      </c>
      <c r="CJ14" s="105" t="str">
        <f t="shared" si="46"/>
        <v>1.94</v>
      </c>
      <c r="CK14" s="106" t="str">
        <f t="shared" si="47"/>
        <v>Lên lớp</v>
      </c>
      <c r="CL14" s="107">
        <f t="shared" si="48"/>
        <v>18</v>
      </c>
      <c r="CM14" s="108">
        <f t="shared" si="49"/>
        <v>1.9444444444444444</v>
      </c>
      <c r="CN14" s="412" t="str">
        <f t="shared" si="50"/>
        <v>Lên lớp</v>
      </c>
      <c r="CO14" s="421"/>
      <c r="CP14" s="122">
        <v>7</v>
      </c>
      <c r="CQ14" s="97">
        <v>6</v>
      </c>
      <c r="CR14" s="97"/>
      <c r="CS14" s="5">
        <f t="shared" si="51"/>
        <v>6.4</v>
      </c>
      <c r="CT14" s="25">
        <f t="shared" si="52"/>
        <v>6.4</v>
      </c>
      <c r="CU14" s="176" t="str">
        <f t="shared" si="53"/>
        <v>6.4</v>
      </c>
      <c r="CV14" s="118" t="str">
        <f t="shared" si="54"/>
        <v>C</v>
      </c>
      <c r="CW14" s="117">
        <f t="shared" si="55"/>
        <v>2</v>
      </c>
      <c r="CX14" s="117" t="str">
        <f t="shared" si="56"/>
        <v>2.0</v>
      </c>
      <c r="CY14" s="10">
        <v>2</v>
      </c>
      <c r="CZ14" s="27">
        <v>2</v>
      </c>
      <c r="DA14" s="122">
        <v>5.4</v>
      </c>
      <c r="DB14" s="97">
        <v>7</v>
      </c>
      <c r="DC14" s="97"/>
      <c r="DD14" s="5">
        <f t="shared" si="57"/>
        <v>6.4</v>
      </c>
      <c r="DE14" s="25">
        <f t="shared" si="58"/>
        <v>6.4</v>
      </c>
      <c r="DF14" s="176" t="str">
        <f t="shared" si="59"/>
        <v>6.4</v>
      </c>
      <c r="DG14" s="118" t="str">
        <f t="shared" si="60"/>
        <v>C</v>
      </c>
      <c r="DH14" s="117">
        <f t="shared" si="61"/>
        <v>2</v>
      </c>
      <c r="DI14" s="117" t="str">
        <f t="shared" si="62"/>
        <v>2.0</v>
      </c>
      <c r="DJ14" s="10">
        <v>2</v>
      </c>
      <c r="DK14" s="27">
        <v>2</v>
      </c>
      <c r="DL14" s="122">
        <v>7.8</v>
      </c>
      <c r="DM14" s="97">
        <v>8</v>
      </c>
      <c r="DN14" s="97"/>
      <c r="DO14" s="5">
        <f t="shared" si="63"/>
        <v>7.9</v>
      </c>
      <c r="DP14" s="25">
        <f t="shared" si="64"/>
        <v>7.9</v>
      </c>
      <c r="DQ14" s="176" t="str">
        <f t="shared" si="65"/>
        <v>7.9</v>
      </c>
      <c r="DR14" s="118" t="str">
        <f t="shared" si="66"/>
        <v>B</v>
      </c>
      <c r="DS14" s="117">
        <f t="shared" si="67"/>
        <v>3</v>
      </c>
      <c r="DT14" s="117" t="str">
        <f t="shared" si="68"/>
        <v>3.0</v>
      </c>
      <c r="DU14" s="10">
        <v>2</v>
      </c>
      <c r="DV14" s="27">
        <v>2</v>
      </c>
      <c r="DW14" s="122">
        <v>7.3</v>
      </c>
      <c r="DX14" s="97">
        <v>6</v>
      </c>
      <c r="DY14" s="97"/>
      <c r="DZ14" s="5">
        <f t="shared" si="69"/>
        <v>6.5</v>
      </c>
      <c r="EA14" s="25">
        <f t="shared" si="70"/>
        <v>6.5</v>
      </c>
      <c r="EB14" s="176" t="str">
        <f t="shared" si="71"/>
        <v>6.5</v>
      </c>
      <c r="EC14" s="118" t="str">
        <f t="shared" si="72"/>
        <v>C+</v>
      </c>
      <c r="ED14" s="117">
        <f t="shared" si="73"/>
        <v>2.5</v>
      </c>
      <c r="EE14" s="117" t="str">
        <f t="shared" si="74"/>
        <v>2.5</v>
      </c>
      <c r="EF14" s="10">
        <v>3</v>
      </c>
      <c r="EG14" s="27">
        <v>3</v>
      </c>
      <c r="EH14" s="122">
        <v>7</v>
      </c>
      <c r="EI14" s="97">
        <v>8</v>
      </c>
      <c r="EJ14" s="97"/>
      <c r="EK14" s="5">
        <f t="shared" si="75"/>
        <v>7.6</v>
      </c>
      <c r="EL14" s="25">
        <f t="shared" si="76"/>
        <v>7.6</v>
      </c>
      <c r="EM14" s="176" t="str">
        <f t="shared" si="77"/>
        <v>7.6</v>
      </c>
      <c r="EN14" s="118" t="str">
        <f t="shared" si="78"/>
        <v>B</v>
      </c>
      <c r="EO14" s="117">
        <f t="shared" si="79"/>
        <v>3</v>
      </c>
      <c r="EP14" s="117" t="str">
        <f t="shared" si="80"/>
        <v>3.0</v>
      </c>
      <c r="EQ14" s="10">
        <v>4</v>
      </c>
      <c r="ER14" s="27">
        <v>4</v>
      </c>
      <c r="ES14" s="122">
        <v>7.4</v>
      </c>
      <c r="ET14" s="97">
        <v>8</v>
      </c>
      <c r="EU14" s="97"/>
      <c r="EV14" s="5">
        <f t="shared" si="81"/>
        <v>7.8</v>
      </c>
      <c r="EW14" s="25">
        <f t="shared" si="82"/>
        <v>7.8</v>
      </c>
      <c r="EX14" s="176" t="str">
        <f t="shared" si="83"/>
        <v>7.8</v>
      </c>
      <c r="EY14" s="118" t="str">
        <f t="shared" si="84"/>
        <v>B</v>
      </c>
      <c r="EZ14" s="117">
        <f t="shared" si="85"/>
        <v>3</v>
      </c>
      <c r="FA14" s="117" t="str">
        <f t="shared" si="86"/>
        <v>3.0</v>
      </c>
      <c r="FB14" s="10">
        <v>3</v>
      </c>
      <c r="FC14" s="27">
        <v>3</v>
      </c>
      <c r="FD14" s="508">
        <v>6</v>
      </c>
      <c r="FE14" s="97">
        <v>6</v>
      </c>
      <c r="FF14" s="547"/>
      <c r="FG14" s="5">
        <f t="shared" si="87"/>
        <v>6</v>
      </c>
      <c r="FH14" s="25">
        <f t="shared" si="88"/>
        <v>6</v>
      </c>
      <c r="FI14" s="176" t="str">
        <f t="shared" si="89"/>
        <v>6.0</v>
      </c>
      <c r="FJ14" s="118" t="str">
        <f t="shared" si="90"/>
        <v>C</v>
      </c>
      <c r="FK14" s="117">
        <f t="shared" si="91"/>
        <v>2</v>
      </c>
      <c r="FL14" s="117" t="str">
        <f t="shared" si="92"/>
        <v>2.0</v>
      </c>
      <c r="FM14" s="10">
        <v>2</v>
      </c>
      <c r="FN14" s="27">
        <v>2</v>
      </c>
      <c r="FO14" s="497">
        <f t="shared" si="93"/>
        <v>18</v>
      </c>
      <c r="FP14" s="498">
        <f t="shared" si="94"/>
        <v>2.5833333333333335</v>
      </c>
      <c r="FQ14" s="499" t="str">
        <f t="shared" si="95"/>
        <v>2.58</v>
      </c>
      <c r="FR14" s="16" t="str">
        <f t="shared" si="96"/>
        <v>Lên lớp</v>
      </c>
      <c r="FS14" s="497">
        <f t="shared" si="97"/>
        <v>36</v>
      </c>
      <c r="FT14" s="498">
        <f t="shared" si="98"/>
        <v>2.2638888888888888</v>
      </c>
      <c r="FU14" s="499" t="str">
        <f t="shared" si="99"/>
        <v>2.26</v>
      </c>
      <c r="FV14" s="504">
        <f t="shared" si="100"/>
        <v>36</v>
      </c>
      <c r="FW14" s="500">
        <f t="shared" si="101"/>
        <v>6.5138888888888884</v>
      </c>
      <c r="FX14" s="501">
        <f t="shared" si="102"/>
        <v>2.2638888888888888</v>
      </c>
      <c r="FY14" s="502" t="str">
        <f t="shared" si="103"/>
        <v>Lên lớp</v>
      </c>
      <c r="FZ14" s="488"/>
      <c r="GA14" s="833">
        <v>7.7</v>
      </c>
      <c r="GB14" s="800">
        <v>7</v>
      </c>
      <c r="GC14" s="800"/>
      <c r="GD14" s="5">
        <f t="shared" si="116"/>
        <v>7.3</v>
      </c>
      <c r="GE14" s="25">
        <f t="shared" si="117"/>
        <v>7.3</v>
      </c>
      <c r="GF14" s="176" t="str">
        <f t="shared" si="118"/>
        <v>7.3</v>
      </c>
      <c r="GG14" s="118" t="str">
        <f t="shared" si="119"/>
        <v>B</v>
      </c>
      <c r="GH14" s="117">
        <f t="shared" si="120"/>
        <v>3</v>
      </c>
      <c r="GI14" s="117" t="str">
        <f t="shared" si="121"/>
        <v>3.0</v>
      </c>
      <c r="GJ14" s="10">
        <v>2</v>
      </c>
      <c r="GK14" s="27">
        <v>2</v>
      </c>
      <c r="GL14" s="159">
        <v>6.8</v>
      </c>
      <c r="GM14" s="163">
        <v>9</v>
      </c>
      <c r="GN14" s="640"/>
      <c r="GO14" s="5">
        <f t="shared" si="122"/>
        <v>8.1</v>
      </c>
      <c r="GP14" s="25">
        <f t="shared" si="123"/>
        <v>8.1</v>
      </c>
      <c r="GQ14" s="176" t="str">
        <f t="shared" si="124"/>
        <v>8.1</v>
      </c>
      <c r="GR14" s="118" t="str">
        <f t="shared" si="125"/>
        <v>B+</v>
      </c>
      <c r="GS14" s="117">
        <f t="shared" si="126"/>
        <v>3.5</v>
      </c>
      <c r="GT14" s="117" t="str">
        <f t="shared" si="127"/>
        <v>3.5</v>
      </c>
      <c r="GU14" s="622">
        <v>2</v>
      </c>
      <c r="GV14" s="27">
        <v>2</v>
      </c>
      <c r="GW14" s="159">
        <v>6</v>
      </c>
      <c r="GX14" s="163">
        <v>7</v>
      </c>
      <c r="GY14" s="640"/>
      <c r="GZ14" s="5">
        <f t="shared" si="128"/>
        <v>6.6</v>
      </c>
      <c r="HA14" s="25">
        <f t="shared" si="129"/>
        <v>6.6</v>
      </c>
      <c r="HB14" s="176" t="str">
        <f t="shared" si="130"/>
        <v>6.6</v>
      </c>
      <c r="HC14" s="118" t="str">
        <f t="shared" si="131"/>
        <v>C+</v>
      </c>
      <c r="HD14" s="117">
        <f t="shared" si="132"/>
        <v>2.5</v>
      </c>
      <c r="HE14" s="117" t="str">
        <f t="shared" si="133"/>
        <v>2.5</v>
      </c>
      <c r="HF14" s="10">
        <v>3</v>
      </c>
      <c r="HG14" s="28">
        <v>3</v>
      </c>
      <c r="HH14" s="159">
        <v>7.3</v>
      </c>
      <c r="HI14" s="163">
        <v>2</v>
      </c>
      <c r="HJ14" s="640"/>
      <c r="HK14" s="5">
        <f t="shared" si="134"/>
        <v>4.0999999999999996</v>
      </c>
      <c r="HL14" s="25">
        <f t="shared" si="135"/>
        <v>4.0999999999999996</v>
      </c>
      <c r="HM14" s="176" t="str">
        <f t="shared" si="136"/>
        <v>4.1</v>
      </c>
      <c r="HN14" s="118" t="str">
        <f t="shared" si="137"/>
        <v>D</v>
      </c>
      <c r="HO14" s="117">
        <f t="shared" si="138"/>
        <v>1</v>
      </c>
      <c r="HP14" s="117" t="str">
        <f t="shared" si="139"/>
        <v>1.0</v>
      </c>
      <c r="HQ14" s="10">
        <v>3</v>
      </c>
      <c r="HR14" s="27">
        <v>3</v>
      </c>
      <c r="HS14" s="362">
        <v>7.7</v>
      </c>
      <c r="HT14" s="121">
        <v>9</v>
      </c>
      <c r="HU14" s="121"/>
      <c r="HV14" s="5">
        <f t="shared" si="140"/>
        <v>8.5</v>
      </c>
      <c r="HW14" s="25">
        <f t="shared" si="141"/>
        <v>8.5</v>
      </c>
      <c r="HX14" s="176" t="str">
        <f t="shared" si="142"/>
        <v>8.5</v>
      </c>
      <c r="HY14" s="118" t="str">
        <f t="shared" si="143"/>
        <v>A</v>
      </c>
      <c r="HZ14" s="117">
        <f t="shared" si="144"/>
        <v>4</v>
      </c>
      <c r="IA14" s="117" t="str">
        <f t="shared" si="145"/>
        <v>4.0</v>
      </c>
      <c r="IB14" s="10">
        <v>3</v>
      </c>
      <c r="IC14" s="27">
        <v>3</v>
      </c>
      <c r="ID14" s="31">
        <v>5.8</v>
      </c>
      <c r="IE14" s="800">
        <v>8</v>
      </c>
      <c r="IF14" s="800"/>
      <c r="IG14" s="816">
        <f t="shared" si="146"/>
        <v>7.1</v>
      </c>
      <c r="IH14" s="817">
        <f t="shared" si="147"/>
        <v>7.1</v>
      </c>
      <c r="II14" s="818" t="str">
        <f t="shared" si="148"/>
        <v>7.1</v>
      </c>
      <c r="IJ14" s="819" t="str">
        <f t="shared" si="149"/>
        <v>B</v>
      </c>
      <c r="IK14" s="820">
        <f t="shared" si="104"/>
        <v>3</v>
      </c>
      <c r="IL14" s="820" t="str">
        <f t="shared" si="105"/>
        <v>3.0</v>
      </c>
      <c r="IM14" s="821">
        <v>2</v>
      </c>
      <c r="IN14" s="822">
        <v>2</v>
      </c>
      <c r="IO14" s="122">
        <v>6.2</v>
      </c>
      <c r="IP14" s="97">
        <v>6</v>
      </c>
      <c r="IQ14" s="97"/>
      <c r="IR14" s="5">
        <f t="shared" si="150"/>
        <v>6.1</v>
      </c>
      <c r="IS14" s="25">
        <f t="shared" si="151"/>
        <v>6.1</v>
      </c>
      <c r="IT14" s="176" t="str">
        <f t="shared" si="152"/>
        <v>6.1</v>
      </c>
      <c r="IU14" s="118" t="str">
        <f t="shared" si="153"/>
        <v>C</v>
      </c>
      <c r="IV14" s="117">
        <f t="shared" si="154"/>
        <v>2</v>
      </c>
      <c r="IW14" s="117" t="str">
        <f t="shared" si="155"/>
        <v>2.0</v>
      </c>
      <c r="IX14" s="10">
        <v>3</v>
      </c>
      <c r="IY14" s="27">
        <v>3</v>
      </c>
      <c r="IZ14" s="508">
        <v>8</v>
      </c>
      <c r="JA14" s="97">
        <v>7</v>
      </c>
      <c r="JB14" s="547"/>
      <c r="JC14" s="5">
        <f t="shared" si="156"/>
        <v>7.4</v>
      </c>
      <c r="JD14" s="25">
        <f t="shared" si="157"/>
        <v>7.4</v>
      </c>
      <c r="JE14" s="176" t="str">
        <f t="shared" si="158"/>
        <v>7.4</v>
      </c>
      <c r="JF14" s="118" t="str">
        <f t="shared" si="159"/>
        <v>B</v>
      </c>
      <c r="JG14" s="117">
        <f t="shared" si="160"/>
        <v>3</v>
      </c>
      <c r="JH14" s="117" t="str">
        <f t="shared" si="161"/>
        <v>3.0</v>
      </c>
      <c r="JI14" s="10">
        <v>2</v>
      </c>
      <c r="JJ14" s="27">
        <v>2</v>
      </c>
      <c r="JK14" s="31">
        <v>7.4</v>
      </c>
      <c r="JL14" s="800">
        <v>8</v>
      </c>
      <c r="JM14" s="801"/>
      <c r="JN14" s="5">
        <f t="shared" si="162"/>
        <v>7.8</v>
      </c>
      <c r="JO14" s="25">
        <f t="shared" si="163"/>
        <v>7.8</v>
      </c>
      <c r="JP14" s="176" t="str">
        <f t="shared" si="106"/>
        <v>7.8</v>
      </c>
      <c r="JQ14" s="118" t="str">
        <f t="shared" si="107"/>
        <v>B</v>
      </c>
      <c r="JR14" s="117">
        <f t="shared" si="164"/>
        <v>3</v>
      </c>
      <c r="JS14" s="117" t="str">
        <f t="shared" si="165"/>
        <v>3.0</v>
      </c>
      <c r="JT14" s="10">
        <v>3</v>
      </c>
      <c r="JU14" s="27">
        <v>3</v>
      </c>
      <c r="JV14" s="122">
        <v>5.4</v>
      </c>
      <c r="JW14" s="454">
        <v>5.5</v>
      </c>
      <c r="JX14" s="454"/>
      <c r="JY14" s="5">
        <f t="shared" si="166"/>
        <v>5.5</v>
      </c>
      <c r="JZ14" s="25">
        <f t="shared" si="167"/>
        <v>5.5</v>
      </c>
      <c r="KA14" s="176" t="str">
        <f t="shared" si="108"/>
        <v>5.5</v>
      </c>
      <c r="KB14" s="118" t="str">
        <f t="shared" si="109"/>
        <v>C</v>
      </c>
      <c r="KC14" s="117">
        <f t="shared" si="168"/>
        <v>2</v>
      </c>
      <c r="KD14" s="117" t="str">
        <f t="shared" si="169"/>
        <v>2.0</v>
      </c>
      <c r="KE14" s="10">
        <v>2</v>
      </c>
      <c r="KF14" s="27">
        <v>2</v>
      </c>
      <c r="KG14" s="884">
        <f t="shared" si="170"/>
        <v>25</v>
      </c>
      <c r="KH14" s="885">
        <f t="shared" si="171"/>
        <v>2.66</v>
      </c>
      <c r="KI14" s="886" t="str">
        <f t="shared" si="172"/>
        <v>2.66</v>
      </c>
      <c r="KJ14" s="521" t="str">
        <f t="shared" si="173"/>
        <v>Lên lớp</v>
      </c>
      <c r="KK14" s="887">
        <f t="shared" si="174"/>
        <v>61</v>
      </c>
      <c r="KL14" s="885">
        <f t="shared" si="175"/>
        <v>2.4262295081967213</v>
      </c>
      <c r="KM14" s="886" t="str">
        <f t="shared" si="176"/>
        <v>2.43</v>
      </c>
      <c r="KN14" s="888">
        <f t="shared" si="177"/>
        <v>25</v>
      </c>
      <c r="KO14" s="889">
        <f t="shared" si="178"/>
        <v>6.8039999999999994</v>
      </c>
      <c r="KP14" s="890">
        <f t="shared" si="179"/>
        <v>2.66</v>
      </c>
      <c r="KQ14" s="891">
        <f t="shared" si="180"/>
        <v>61</v>
      </c>
      <c r="KR14" s="892">
        <f t="shared" si="181"/>
        <v>6.6327868852459009</v>
      </c>
      <c r="KS14" s="893">
        <f t="shared" si="182"/>
        <v>2.4262295081967213</v>
      </c>
      <c r="KT14" s="521" t="str">
        <f t="shared" si="183"/>
        <v>Lên lớp</v>
      </c>
      <c r="KU14" s="1235"/>
      <c r="KV14" s="1668">
        <v>6.8</v>
      </c>
      <c r="KW14" s="1679">
        <v>7</v>
      </c>
      <c r="KX14" s="9"/>
      <c r="KY14" s="5">
        <f t="shared" si="184"/>
        <v>6.9</v>
      </c>
      <c r="KZ14" s="25">
        <f t="shared" si="185"/>
        <v>6.9</v>
      </c>
      <c r="LA14" s="176" t="str">
        <f t="shared" si="186"/>
        <v>6.9</v>
      </c>
      <c r="LB14" s="118" t="str">
        <f t="shared" si="187"/>
        <v>C+</v>
      </c>
      <c r="LC14" s="117">
        <f t="shared" si="188"/>
        <v>2.5</v>
      </c>
      <c r="LD14" s="117" t="str">
        <f t="shared" si="189"/>
        <v>2.5</v>
      </c>
      <c r="LE14" s="10">
        <v>4</v>
      </c>
      <c r="LF14" s="27">
        <v>4</v>
      </c>
      <c r="LG14" s="122">
        <v>5.8</v>
      </c>
      <c r="LH14" s="97">
        <v>7</v>
      </c>
      <c r="LI14" s="97"/>
      <c r="LJ14" s="5">
        <f t="shared" si="190"/>
        <v>6.5</v>
      </c>
      <c r="LK14" s="25">
        <f t="shared" si="191"/>
        <v>6.5</v>
      </c>
      <c r="LL14" s="176" t="str">
        <f t="shared" si="192"/>
        <v>6.5</v>
      </c>
      <c r="LM14" s="118" t="str">
        <f t="shared" si="193"/>
        <v>C+</v>
      </c>
      <c r="LN14" s="117">
        <f t="shared" si="194"/>
        <v>2.5</v>
      </c>
      <c r="LO14" s="117" t="str">
        <f t="shared" si="195"/>
        <v>2.5</v>
      </c>
      <c r="LP14" s="10">
        <v>1</v>
      </c>
      <c r="LQ14" s="27">
        <v>1</v>
      </c>
      <c r="LR14" s="508">
        <v>7.6</v>
      </c>
      <c r="LS14" s="547">
        <v>8</v>
      </c>
      <c r="LT14" s="547"/>
      <c r="LU14" s="5">
        <f t="shared" si="196"/>
        <v>7.8</v>
      </c>
      <c r="LV14" s="25">
        <f t="shared" si="197"/>
        <v>7.8</v>
      </c>
      <c r="LW14" s="176" t="str">
        <f t="shared" si="198"/>
        <v>7.8</v>
      </c>
      <c r="LX14" s="118" t="str">
        <f t="shared" si="199"/>
        <v>B</v>
      </c>
      <c r="LY14" s="117">
        <f t="shared" si="200"/>
        <v>3</v>
      </c>
      <c r="LZ14" s="117" t="str">
        <f t="shared" si="201"/>
        <v>3.0</v>
      </c>
      <c r="MA14" s="10">
        <v>1</v>
      </c>
      <c r="MB14" s="27">
        <v>1</v>
      </c>
      <c r="MC14" s="122">
        <v>7.2</v>
      </c>
      <c r="MD14" s="97">
        <v>9</v>
      </c>
      <c r="ME14" s="454"/>
      <c r="MF14" s="816">
        <f t="shared" si="202"/>
        <v>8.3000000000000007</v>
      </c>
      <c r="MG14" s="817">
        <f t="shared" si="203"/>
        <v>8.3000000000000007</v>
      </c>
      <c r="MH14" s="818" t="str">
        <f t="shared" si="204"/>
        <v>8.3</v>
      </c>
      <c r="MI14" s="819" t="str">
        <f t="shared" si="205"/>
        <v>B+</v>
      </c>
      <c r="MJ14" s="820">
        <f t="shared" si="110"/>
        <v>3.5</v>
      </c>
      <c r="MK14" s="820" t="str">
        <f t="shared" si="111"/>
        <v>3.5</v>
      </c>
      <c r="ML14" s="821">
        <v>2</v>
      </c>
      <c r="MM14" s="822">
        <v>2</v>
      </c>
      <c r="MN14" s="1668">
        <v>6</v>
      </c>
      <c r="MO14" s="1682">
        <v>5</v>
      </c>
      <c r="MP14" s="9"/>
      <c r="MQ14" s="855">
        <f t="shared" si="206"/>
        <v>5.4</v>
      </c>
      <c r="MR14" s="856">
        <f t="shared" si="207"/>
        <v>5.4</v>
      </c>
      <c r="MS14" s="857" t="str">
        <f t="shared" si="208"/>
        <v>5.4</v>
      </c>
      <c r="MT14" s="858" t="str">
        <f t="shared" si="209"/>
        <v>D+</v>
      </c>
      <c r="MU14" s="859">
        <f t="shared" si="112"/>
        <v>1.5</v>
      </c>
      <c r="MV14" s="859" t="str">
        <f t="shared" si="113"/>
        <v>1.5</v>
      </c>
      <c r="MW14" s="781">
        <v>2</v>
      </c>
      <c r="MX14" s="860">
        <v>2</v>
      </c>
      <c r="MY14" s="1668">
        <v>6.8</v>
      </c>
      <c r="MZ14" s="1696">
        <v>7</v>
      </c>
      <c r="NA14" s="9"/>
      <c r="NB14" s="1704">
        <f t="shared" si="210"/>
        <v>6.9</v>
      </c>
      <c r="NC14" s="1705">
        <f t="shared" si="211"/>
        <v>6.9</v>
      </c>
      <c r="ND14" s="857" t="str">
        <f t="shared" si="212"/>
        <v>6.9</v>
      </c>
      <c r="NE14" s="1706" t="str">
        <f t="shared" si="213"/>
        <v>C+</v>
      </c>
      <c r="NF14" s="1705">
        <f t="shared" si="214"/>
        <v>2.5</v>
      </c>
      <c r="NG14" s="1705" t="str">
        <f t="shared" si="215"/>
        <v>2.5</v>
      </c>
      <c r="NH14" s="1707">
        <v>2</v>
      </c>
      <c r="NI14" s="860">
        <v>2</v>
      </c>
      <c r="NJ14" s="1719">
        <f t="shared" si="216"/>
        <v>12</v>
      </c>
      <c r="NK14" s="1720">
        <f t="shared" si="217"/>
        <v>2.5416666666666665</v>
      </c>
      <c r="NL14" s="1721" t="str">
        <f t="shared" si="218"/>
        <v>2.54</v>
      </c>
    </row>
    <row r="15" spans="1:376" ht="18.75" customHeight="1" x14ac:dyDescent="0.3">
      <c r="A15" s="126">
        <v>22</v>
      </c>
      <c r="B15" s="126" t="s">
        <v>99</v>
      </c>
      <c r="C15" s="127" t="s">
        <v>238</v>
      </c>
      <c r="D15" s="129" t="s">
        <v>239</v>
      </c>
      <c r="E15" s="130" t="s">
        <v>149</v>
      </c>
      <c r="F15" s="148"/>
      <c r="G15" s="211" t="s">
        <v>341</v>
      </c>
      <c r="H15" s="212" t="s">
        <v>16</v>
      </c>
      <c r="I15" s="355" t="s">
        <v>28</v>
      </c>
      <c r="J15" s="377">
        <v>5.3</v>
      </c>
      <c r="K15" s="381" t="str">
        <f t="shared" si="0"/>
        <v>5.3</v>
      </c>
      <c r="L15" s="302" t="str">
        <f t="shared" si="1"/>
        <v>D+</v>
      </c>
      <c r="M15" s="117">
        <f t="shared" si="2"/>
        <v>1.5</v>
      </c>
      <c r="N15" s="67" t="str">
        <f t="shared" si="3"/>
        <v>1.5</v>
      </c>
      <c r="O15" s="1097">
        <v>6</v>
      </c>
      <c r="P15" s="176" t="str">
        <f t="shared" si="4"/>
        <v>6.0</v>
      </c>
      <c r="Q15" s="118" t="str">
        <f t="shared" si="5"/>
        <v>C</v>
      </c>
      <c r="R15" s="117">
        <f t="shared" si="6"/>
        <v>2</v>
      </c>
      <c r="S15" s="67" t="str">
        <f t="shared" si="7"/>
        <v>2.0</v>
      </c>
      <c r="T15" s="155">
        <v>8.1999999999999993</v>
      </c>
      <c r="U15" s="123">
        <v>7</v>
      </c>
      <c r="V15" s="125"/>
      <c r="W15" s="5">
        <f t="shared" si="8"/>
        <v>7.5</v>
      </c>
      <c r="X15" s="6">
        <f t="shared" si="9"/>
        <v>7.5</v>
      </c>
      <c r="Y15" s="176" t="str">
        <f t="shared" si="10"/>
        <v>7.5</v>
      </c>
      <c r="Z15" s="8" t="str">
        <f t="shared" si="11"/>
        <v>B</v>
      </c>
      <c r="AA15" s="7">
        <f t="shared" si="12"/>
        <v>3</v>
      </c>
      <c r="AB15" s="7" t="str">
        <f t="shared" si="13"/>
        <v>3.0</v>
      </c>
      <c r="AC15" s="10">
        <v>3</v>
      </c>
      <c r="AD15" s="28">
        <v>3</v>
      </c>
      <c r="AE15" s="155">
        <v>7.6</v>
      </c>
      <c r="AF15" s="140">
        <v>6</v>
      </c>
      <c r="AG15" s="125"/>
      <c r="AH15" s="53">
        <f t="shared" si="14"/>
        <v>6.6</v>
      </c>
      <c r="AI15" s="54">
        <f t="shared" si="15"/>
        <v>6.6</v>
      </c>
      <c r="AJ15" s="183" t="str">
        <f t="shared" si="16"/>
        <v>6.6</v>
      </c>
      <c r="AK15" s="51" t="str">
        <f t="shared" si="17"/>
        <v>C+</v>
      </c>
      <c r="AL15" s="55">
        <f t="shared" si="18"/>
        <v>2.5</v>
      </c>
      <c r="AM15" s="55" t="str">
        <f t="shared" si="19"/>
        <v>2.5</v>
      </c>
      <c r="AN15" s="112">
        <v>3</v>
      </c>
      <c r="AO15" s="88">
        <v>3</v>
      </c>
      <c r="AP15" s="153">
        <v>5.5</v>
      </c>
      <c r="AQ15" s="123">
        <v>6</v>
      </c>
      <c r="AR15" s="125"/>
      <c r="AS15" s="5">
        <f t="shared" si="20"/>
        <v>5.8</v>
      </c>
      <c r="AT15" s="25">
        <f t="shared" si="21"/>
        <v>5.8</v>
      </c>
      <c r="AU15" s="176" t="str">
        <f t="shared" si="22"/>
        <v>5.8</v>
      </c>
      <c r="AV15" s="118" t="str">
        <f t="shared" si="23"/>
        <v>C</v>
      </c>
      <c r="AW15" s="117">
        <f t="shared" si="24"/>
        <v>2</v>
      </c>
      <c r="AX15" s="117" t="str">
        <f t="shared" si="25"/>
        <v>2.0</v>
      </c>
      <c r="AY15" s="10">
        <v>3</v>
      </c>
      <c r="AZ15" s="28">
        <v>3</v>
      </c>
      <c r="BA15" s="159">
        <v>7.7</v>
      </c>
      <c r="BB15" s="140">
        <v>6</v>
      </c>
      <c r="BC15" s="125"/>
      <c r="BD15" s="5">
        <f t="shared" si="26"/>
        <v>6.7</v>
      </c>
      <c r="BE15" s="6">
        <f t="shared" si="27"/>
        <v>6.7</v>
      </c>
      <c r="BF15" s="176" t="str">
        <f t="shared" si="28"/>
        <v>6.7</v>
      </c>
      <c r="BG15" s="8" t="str">
        <f t="shared" si="29"/>
        <v>C+</v>
      </c>
      <c r="BH15" s="7">
        <f t="shared" si="30"/>
        <v>2.5</v>
      </c>
      <c r="BI15" s="7" t="str">
        <f t="shared" si="31"/>
        <v>2.5</v>
      </c>
      <c r="BJ15" s="10">
        <v>4</v>
      </c>
      <c r="BK15" s="28">
        <v>4</v>
      </c>
      <c r="BL15" s="77">
        <v>6.4</v>
      </c>
      <c r="BM15" s="78">
        <v>4</v>
      </c>
      <c r="BN15" s="78"/>
      <c r="BO15" s="5">
        <f t="shared" si="32"/>
        <v>5</v>
      </c>
      <c r="BP15" s="25">
        <f t="shared" si="33"/>
        <v>5</v>
      </c>
      <c r="BQ15" s="176" t="str">
        <f t="shared" si="34"/>
        <v>5.0</v>
      </c>
      <c r="BR15" s="118" t="str">
        <f t="shared" si="35"/>
        <v>D+</v>
      </c>
      <c r="BS15" s="7">
        <f t="shared" si="36"/>
        <v>1.5</v>
      </c>
      <c r="BT15" s="7" t="str">
        <f t="shared" si="37"/>
        <v>1.5</v>
      </c>
      <c r="BU15" s="10">
        <v>3</v>
      </c>
      <c r="BV15" s="27">
        <v>3</v>
      </c>
      <c r="BW15" s="159">
        <v>7.3</v>
      </c>
      <c r="BX15" s="163">
        <v>8</v>
      </c>
      <c r="BY15" s="163"/>
      <c r="BZ15" s="5">
        <f t="shared" si="38"/>
        <v>7.7</v>
      </c>
      <c r="CA15" s="25">
        <f t="shared" si="39"/>
        <v>7.7</v>
      </c>
      <c r="CB15" s="176" t="str">
        <f t="shared" si="40"/>
        <v>7.7</v>
      </c>
      <c r="CC15" s="23" t="str">
        <f t="shared" si="41"/>
        <v>B</v>
      </c>
      <c r="CD15" s="24">
        <f t="shared" si="42"/>
        <v>3</v>
      </c>
      <c r="CE15" s="24" t="str">
        <f t="shared" si="43"/>
        <v>3.0</v>
      </c>
      <c r="CF15" s="10">
        <v>2</v>
      </c>
      <c r="CG15" s="27">
        <v>2</v>
      </c>
      <c r="CH15" s="111">
        <f t="shared" si="44"/>
        <v>18</v>
      </c>
      <c r="CI15" s="109">
        <f t="shared" si="45"/>
        <v>2.3888888888888888</v>
      </c>
      <c r="CJ15" s="105" t="str">
        <f t="shared" si="46"/>
        <v>2.39</v>
      </c>
      <c r="CK15" s="106" t="str">
        <f t="shared" si="47"/>
        <v>Lên lớp</v>
      </c>
      <c r="CL15" s="107">
        <f t="shared" si="48"/>
        <v>18</v>
      </c>
      <c r="CM15" s="108">
        <f t="shared" si="49"/>
        <v>2.3888888888888888</v>
      </c>
      <c r="CN15" s="412" t="str">
        <f t="shared" si="50"/>
        <v>Lên lớp</v>
      </c>
      <c r="CO15" s="421"/>
      <c r="CP15" s="122">
        <v>6.4</v>
      </c>
      <c r="CQ15" s="97">
        <v>6</v>
      </c>
      <c r="CR15" s="97"/>
      <c r="CS15" s="5">
        <f t="shared" si="51"/>
        <v>6.2</v>
      </c>
      <c r="CT15" s="25">
        <f t="shared" si="52"/>
        <v>6.2</v>
      </c>
      <c r="CU15" s="176" t="str">
        <f t="shared" si="53"/>
        <v>6.2</v>
      </c>
      <c r="CV15" s="118" t="str">
        <f t="shared" si="54"/>
        <v>C</v>
      </c>
      <c r="CW15" s="117">
        <f t="shared" si="55"/>
        <v>2</v>
      </c>
      <c r="CX15" s="117" t="str">
        <f t="shared" si="56"/>
        <v>2.0</v>
      </c>
      <c r="CY15" s="10">
        <v>2</v>
      </c>
      <c r="CZ15" s="27">
        <v>2</v>
      </c>
      <c r="DA15" s="1608">
        <v>6.2</v>
      </c>
      <c r="DB15" s="165">
        <v>6</v>
      </c>
      <c r="DC15" s="165"/>
      <c r="DD15" s="566">
        <f t="shared" si="57"/>
        <v>6.1</v>
      </c>
      <c r="DE15" s="567">
        <f t="shared" si="58"/>
        <v>6.1</v>
      </c>
      <c r="DF15" s="568" t="str">
        <f t="shared" si="59"/>
        <v>6.1</v>
      </c>
      <c r="DG15" s="118" t="str">
        <f t="shared" si="60"/>
        <v>C</v>
      </c>
      <c r="DH15" s="117">
        <f t="shared" si="61"/>
        <v>2</v>
      </c>
      <c r="DI15" s="117" t="str">
        <f t="shared" si="62"/>
        <v>2.0</v>
      </c>
      <c r="DJ15" s="10">
        <v>2</v>
      </c>
      <c r="DK15" s="27">
        <v>2</v>
      </c>
      <c r="DL15" s="122">
        <v>8.1999999999999993</v>
      </c>
      <c r="DM15" s="97">
        <v>8</v>
      </c>
      <c r="DN15" s="97"/>
      <c r="DO15" s="5">
        <f t="shared" si="63"/>
        <v>8.1</v>
      </c>
      <c r="DP15" s="25">
        <f t="shared" si="64"/>
        <v>8.1</v>
      </c>
      <c r="DQ15" s="176" t="str">
        <f t="shared" si="65"/>
        <v>8.1</v>
      </c>
      <c r="DR15" s="118" t="str">
        <f t="shared" si="66"/>
        <v>B+</v>
      </c>
      <c r="DS15" s="117">
        <f t="shared" si="67"/>
        <v>3.5</v>
      </c>
      <c r="DT15" s="117" t="str">
        <f t="shared" si="68"/>
        <v>3.5</v>
      </c>
      <c r="DU15" s="10">
        <v>2</v>
      </c>
      <c r="DV15" s="27">
        <v>2</v>
      </c>
      <c r="DW15" s="122">
        <v>6.3</v>
      </c>
      <c r="DX15" s="97">
        <v>8</v>
      </c>
      <c r="DY15" s="97"/>
      <c r="DZ15" s="5">
        <f t="shared" si="69"/>
        <v>7.3</v>
      </c>
      <c r="EA15" s="25">
        <f t="shared" si="70"/>
        <v>7.3</v>
      </c>
      <c r="EB15" s="176" t="str">
        <f t="shared" si="71"/>
        <v>7.3</v>
      </c>
      <c r="EC15" s="118" t="str">
        <f t="shared" si="72"/>
        <v>B</v>
      </c>
      <c r="ED15" s="117">
        <f t="shared" si="73"/>
        <v>3</v>
      </c>
      <c r="EE15" s="117" t="str">
        <f t="shared" si="74"/>
        <v>3.0</v>
      </c>
      <c r="EF15" s="10">
        <v>3</v>
      </c>
      <c r="EG15" s="27">
        <v>3</v>
      </c>
      <c r="EH15" s="122">
        <v>5</v>
      </c>
      <c r="EI15" s="97">
        <v>8</v>
      </c>
      <c r="EJ15" s="97"/>
      <c r="EK15" s="5">
        <f t="shared" si="75"/>
        <v>6.8</v>
      </c>
      <c r="EL15" s="25">
        <f t="shared" si="76"/>
        <v>6.8</v>
      </c>
      <c r="EM15" s="176" t="str">
        <f t="shared" si="77"/>
        <v>6.8</v>
      </c>
      <c r="EN15" s="118" t="str">
        <f t="shared" si="78"/>
        <v>C+</v>
      </c>
      <c r="EO15" s="117">
        <f t="shared" si="79"/>
        <v>2.5</v>
      </c>
      <c r="EP15" s="117" t="str">
        <f t="shared" si="80"/>
        <v>2.5</v>
      </c>
      <c r="EQ15" s="10">
        <v>4</v>
      </c>
      <c r="ER15" s="27">
        <v>4</v>
      </c>
      <c r="ES15" s="122">
        <v>7.1</v>
      </c>
      <c r="ET15" s="97">
        <v>7</v>
      </c>
      <c r="EU15" s="97"/>
      <c r="EV15" s="5">
        <f t="shared" si="81"/>
        <v>7</v>
      </c>
      <c r="EW15" s="25">
        <f t="shared" si="82"/>
        <v>7</v>
      </c>
      <c r="EX15" s="176" t="str">
        <f t="shared" si="83"/>
        <v>7.0</v>
      </c>
      <c r="EY15" s="118" t="str">
        <f t="shared" si="84"/>
        <v>B</v>
      </c>
      <c r="EZ15" s="117">
        <f t="shared" si="85"/>
        <v>3</v>
      </c>
      <c r="FA15" s="117" t="str">
        <f t="shared" si="86"/>
        <v>3.0</v>
      </c>
      <c r="FB15" s="10">
        <v>3</v>
      </c>
      <c r="FC15" s="27">
        <v>3</v>
      </c>
      <c r="FD15" s="508">
        <v>6</v>
      </c>
      <c r="FE15" s="547">
        <v>3.5</v>
      </c>
      <c r="FF15" s="547"/>
      <c r="FG15" s="5">
        <f t="shared" si="87"/>
        <v>4.5</v>
      </c>
      <c r="FH15" s="25">
        <f t="shared" si="88"/>
        <v>4.5</v>
      </c>
      <c r="FI15" s="176" t="str">
        <f t="shared" si="89"/>
        <v>4.5</v>
      </c>
      <c r="FJ15" s="118" t="str">
        <f t="shared" si="90"/>
        <v>D</v>
      </c>
      <c r="FK15" s="117">
        <f t="shared" si="91"/>
        <v>1</v>
      </c>
      <c r="FL15" s="117" t="str">
        <f t="shared" si="92"/>
        <v>1.0</v>
      </c>
      <c r="FM15" s="10">
        <v>2</v>
      </c>
      <c r="FN15" s="27">
        <v>2</v>
      </c>
      <c r="FO15" s="497">
        <f t="shared" si="93"/>
        <v>18</v>
      </c>
      <c r="FP15" s="498">
        <f t="shared" si="94"/>
        <v>2.5</v>
      </c>
      <c r="FQ15" s="499" t="str">
        <f t="shared" si="95"/>
        <v>2.50</v>
      </c>
      <c r="FR15" s="16" t="str">
        <f t="shared" si="96"/>
        <v>Lên lớp</v>
      </c>
      <c r="FS15" s="497">
        <f t="shared" si="97"/>
        <v>36</v>
      </c>
      <c r="FT15" s="498">
        <f t="shared" si="98"/>
        <v>2.4444444444444446</v>
      </c>
      <c r="FU15" s="499" t="str">
        <f t="shared" si="99"/>
        <v>2.44</v>
      </c>
      <c r="FV15" s="504">
        <f t="shared" si="100"/>
        <v>36</v>
      </c>
      <c r="FW15" s="500">
        <f t="shared" si="101"/>
        <v>6.5777777777777784</v>
      </c>
      <c r="FX15" s="501">
        <f t="shared" si="102"/>
        <v>2.4444444444444446</v>
      </c>
      <c r="FY15" s="502" t="str">
        <f t="shared" si="103"/>
        <v>Lên lớp</v>
      </c>
      <c r="FZ15" s="488"/>
      <c r="GA15" s="833">
        <v>6.7</v>
      </c>
      <c r="GB15" s="800">
        <v>5</v>
      </c>
      <c r="GC15" s="800"/>
      <c r="GD15" s="5">
        <f t="shared" si="116"/>
        <v>5.7</v>
      </c>
      <c r="GE15" s="25">
        <f t="shared" si="117"/>
        <v>5.7</v>
      </c>
      <c r="GF15" s="176" t="str">
        <f t="shared" si="118"/>
        <v>5.7</v>
      </c>
      <c r="GG15" s="118" t="str">
        <f t="shared" si="119"/>
        <v>C</v>
      </c>
      <c r="GH15" s="117">
        <f t="shared" si="120"/>
        <v>2</v>
      </c>
      <c r="GI15" s="117" t="str">
        <f t="shared" si="121"/>
        <v>2.0</v>
      </c>
      <c r="GJ15" s="10">
        <v>2</v>
      </c>
      <c r="GK15" s="27">
        <v>2</v>
      </c>
      <c r="GL15" s="159">
        <v>8</v>
      </c>
      <c r="GM15" s="163">
        <v>9</v>
      </c>
      <c r="GN15" s="640"/>
      <c r="GO15" s="5">
        <f t="shared" si="122"/>
        <v>8.6</v>
      </c>
      <c r="GP15" s="25">
        <f t="shared" si="123"/>
        <v>8.6</v>
      </c>
      <c r="GQ15" s="176" t="str">
        <f t="shared" si="124"/>
        <v>8.6</v>
      </c>
      <c r="GR15" s="118" t="str">
        <f t="shared" si="125"/>
        <v>A</v>
      </c>
      <c r="GS15" s="117">
        <f t="shared" si="126"/>
        <v>4</v>
      </c>
      <c r="GT15" s="117" t="str">
        <f t="shared" si="127"/>
        <v>4.0</v>
      </c>
      <c r="GU15" s="781">
        <v>2</v>
      </c>
      <c r="GV15" s="27">
        <v>2</v>
      </c>
      <c r="GW15" s="159">
        <v>7.6</v>
      </c>
      <c r="GX15" s="163">
        <v>7</v>
      </c>
      <c r="GY15" s="640"/>
      <c r="GZ15" s="5">
        <f t="shared" si="128"/>
        <v>7.2</v>
      </c>
      <c r="HA15" s="25">
        <f t="shared" si="129"/>
        <v>7.2</v>
      </c>
      <c r="HB15" s="176" t="str">
        <f t="shared" si="130"/>
        <v>7.2</v>
      </c>
      <c r="HC15" s="118" t="str">
        <f t="shared" si="131"/>
        <v>B</v>
      </c>
      <c r="HD15" s="117">
        <f t="shared" si="132"/>
        <v>3</v>
      </c>
      <c r="HE15" s="117" t="str">
        <f t="shared" si="133"/>
        <v>3.0</v>
      </c>
      <c r="HF15" s="10">
        <v>3</v>
      </c>
      <c r="HG15" s="28">
        <v>3</v>
      </c>
      <c r="HH15" s="159">
        <v>7.3</v>
      </c>
      <c r="HI15" s="163">
        <v>5</v>
      </c>
      <c r="HJ15" s="640"/>
      <c r="HK15" s="5">
        <f t="shared" si="134"/>
        <v>5.9</v>
      </c>
      <c r="HL15" s="25">
        <f t="shared" si="135"/>
        <v>5.9</v>
      </c>
      <c r="HM15" s="176" t="str">
        <f t="shared" si="136"/>
        <v>5.9</v>
      </c>
      <c r="HN15" s="118" t="str">
        <f t="shared" si="137"/>
        <v>C</v>
      </c>
      <c r="HO15" s="117">
        <f t="shared" si="138"/>
        <v>2</v>
      </c>
      <c r="HP15" s="117" t="str">
        <f t="shared" si="139"/>
        <v>2.0</v>
      </c>
      <c r="HQ15" s="10">
        <v>3</v>
      </c>
      <c r="HR15" s="27">
        <v>3</v>
      </c>
      <c r="HS15" s="362">
        <v>8.3000000000000007</v>
      </c>
      <c r="HT15" s="121">
        <v>8</v>
      </c>
      <c r="HU15" s="121"/>
      <c r="HV15" s="5">
        <f t="shared" si="140"/>
        <v>8.1</v>
      </c>
      <c r="HW15" s="25">
        <f t="shared" si="141"/>
        <v>8.1</v>
      </c>
      <c r="HX15" s="176" t="str">
        <f t="shared" si="142"/>
        <v>8.1</v>
      </c>
      <c r="HY15" s="118" t="str">
        <f t="shared" si="143"/>
        <v>B+</v>
      </c>
      <c r="HZ15" s="117">
        <f t="shared" si="144"/>
        <v>3.5</v>
      </c>
      <c r="IA15" s="117" t="str">
        <f t="shared" si="145"/>
        <v>3.5</v>
      </c>
      <c r="IB15" s="10">
        <v>3</v>
      </c>
      <c r="IC15" s="27">
        <v>3</v>
      </c>
      <c r="ID15" s="31">
        <v>7.2</v>
      </c>
      <c r="IE15" s="800">
        <v>9</v>
      </c>
      <c r="IF15" s="800"/>
      <c r="IG15" s="816">
        <f t="shared" si="146"/>
        <v>8.3000000000000007</v>
      </c>
      <c r="IH15" s="817">
        <f t="shared" si="147"/>
        <v>8.3000000000000007</v>
      </c>
      <c r="II15" s="818" t="str">
        <f t="shared" si="148"/>
        <v>8.3</v>
      </c>
      <c r="IJ15" s="819" t="str">
        <f t="shared" si="149"/>
        <v>B+</v>
      </c>
      <c r="IK15" s="820">
        <f t="shared" si="104"/>
        <v>3.5</v>
      </c>
      <c r="IL15" s="820" t="str">
        <f t="shared" si="105"/>
        <v>3.5</v>
      </c>
      <c r="IM15" s="821">
        <v>2</v>
      </c>
      <c r="IN15" s="822">
        <v>2</v>
      </c>
      <c r="IO15" s="122">
        <v>6</v>
      </c>
      <c r="IP15" s="97">
        <v>6</v>
      </c>
      <c r="IQ15" s="97"/>
      <c r="IR15" s="5">
        <f t="shared" si="150"/>
        <v>6</v>
      </c>
      <c r="IS15" s="25">
        <f t="shared" si="151"/>
        <v>6</v>
      </c>
      <c r="IT15" s="176" t="str">
        <f t="shared" si="152"/>
        <v>6.0</v>
      </c>
      <c r="IU15" s="118" t="str">
        <f t="shared" si="153"/>
        <v>C</v>
      </c>
      <c r="IV15" s="117">
        <f t="shared" si="154"/>
        <v>2</v>
      </c>
      <c r="IW15" s="117" t="str">
        <f t="shared" si="155"/>
        <v>2.0</v>
      </c>
      <c r="IX15" s="10">
        <v>3</v>
      </c>
      <c r="IY15" s="27">
        <v>3</v>
      </c>
      <c r="IZ15" s="508">
        <v>7.3</v>
      </c>
      <c r="JA15" s="97">
        <v>7</v>
      </c>
      <c r="JB15" s="547"/>
      <c r="JC15" s="5">
        <f t="shared" si="156"/>
        <v>7.1</v>
      </c>
      <c r="JD15" s="25">
        <f t="shared" si="157"/>
        <v>7.1</v>
      </c>
      <c r="JE15" s="176" t="str">
        <f t="shared" si="158"/>
        <v>7.1</v>
      </c>
      <c r="JF15" s="118" t="str">
        <f t="shared" si="159"/>
        <v>B</v>
      </c>
      <c r="JG15" s="117">
        <f t="shared" si="160"/>
        <v>3</v>
      </c>
      <c r="JH15" s="117" t="str">
        <f t="shared" si="161"/>
        <v>3.0</v>
      </c>
      <c r="JI15" s="10">
        <v>2</v>
      </c>
      <c r="JJ15" s="27">
        <v>2</v>
      </c>
      <c r="JK15" s="31">
        <v>6.6</v>
      </c>
      <c r="JL15" s="800">
        <v>8</v>
      </c>
      <c r="JM15" s="801"/>
      <c r="JN15" s="5">
        <f t="shared" si="162"/>
        <v>7.4</v>
      </c>
      <c r="JO15" s="25">
        <f t="shared" si="163"/>
        <v>7.4</v>
      </c>
      <c r="JP15" s="176" t="str">
        <f t="shared" si="106"/>
        <v>7.4</v>
      </c>
      <c r="JQ15" s="118" t="str">
        <f t="shared" si="107"/>
        <v>B</v>
      </c>
      <c r="JR15" s="117">
        <f t="shared" si="164"/>
        <v>3</v>
      </c>
      <c r="JS15" s="117" t="str">
        <f t="shared" si="165"/>
        <v>3.0</v>
      </c>
      <c r="JT15" s="10">
        <v>3</v>
      </c>
      <c r="JU15" s="27">
        <v>3</v>
      </c>
      <c r="JV15" s="122">
        <v>6.4</v>
      </c>
      <c r="JW15" s="454">
        <v>6</v>
      </c>
      <c r="JX15" s="454"/>
      <c r="JY15" s="5">
        <f t="shared" si="166"/>
        <v>6.2</v>
      </c>
      <c r="JZ15" s="25">
        <f t="shared" si="167"/>
        <v>6.2</v>
      </c>
      <c r="KA15" s="176" t="str">
        <f t="shared" si="108"/>
        <v>6.2</v>
      </c>
      <c r="KB15" s="118" t="str">
        <f t="shared" si="109"/>
        <v>C</v>
      </c>
      <c r="KC15" s="117">
        <f t="shared" si="168"/>
        <v>2</v>
      </c>
      <c r="KD15" s="117" t="str">
        <f t="shared" si="169"/>
        <v>2.0</v>
      </c>
      <c r="KE15" s="10">
        <v>2</v>
      </c>
      <c r="KF15" s="27">
        <v>2</v>
      </c>
      <c r="KG15" s="884">
        <f t="shared" si="170"/>
        <v>25</v>
      </c>
      <c r="KH15" s="885">
        <f t="shared" si="171"/>
        <v>2.78</v>
      </c>
      <c r="KI15" s="886" t="str">
        <f t="shared" si="172"/>
        <v>2.78</v>
      </c>
      <c r="KJ15" s="521" t="str">
        <f t="shared" si="173"/>
        <v>Lên lớp</v>
      </c>
      <c r="KK15" s="887">
        <f t="shared" si="174"/>
        <v>61</v>
      </c>
      <c r="KL15" s="885">
        <f t="shared" si="175"/>
        <v>2.581967213114754</v>
      </c>
      <c r="KM15" s="886" t="str">
        <f t="shared" si="176"/>
        <v>2.58</v>
      </c>
      <c r="KN15" s="888">
        <f t="shared" si="177"/>
        <v>25</v>
      </c>
      <c r="KO15" s="889">
        <f t="shared" si="178"/>
        <v>7.024</v>
      </c>
      <c r="KP15" s="890">
        <f t="shared" si="179"/>
        <v>2.78</v>
      </c>
      <c r="KQ15" s="891">
        <f t="shared" si="180"/>
        <v>61</v>
      </c>
      <c r="KR15" s="892">
        <f t="shared" si="181"/>
        <v>6.7606557377049175</v>
      </c>
      <c r="KS15" s="893">
        <f t="shared" si="182"/>
        <v>2.581967213114754</v>
      </c>
      <c r="KT15" s="521" t="str">
        <f t="shared" si="183"/>
        <v>Lên lớp</v>
      </c>
      <c r="KU15" s="1235"/>
      <c r="KV15" s="1668">
        <v>7</v>
      </c>
      <c r="KW15" s="1679">
        <v>7</v>
      </c>
      <c r="KX15" s="9"/>
      <c r="KY15" s="5">
        <f t="shared" si="184"/>
        <v>7</v>
      </c>
      <c r="KZ15" s="25">
        <f t="shared" si="185"/>
        <v>7</v>
      </c>
      <c r="LA15" s="176" t="str">
        <f t="shared" si="186"/>
        <v>7.0</v>
      </c>
      <c r="LB15" s="118" t="str">
        <f t="shared" si="187"/>
        <v>B</v>
      </c>
      <c r="LC15" s="117">
        <f t="shared" si="188"/>
        <v>3</v>
      </c>
      <c r="LD15" s="117" t="str">
        <f t="shared" si="189"/>
        <v>3.0</v>
      </c>
      <c r="LE15" s="10">
        <v>4</v>
      </c>
      <c r="LF15" s="27">
        <v>4</v>
      </c>
      <c r="LG15" s="122">
        <v>7</v>
      </c>
      <c r="LH15" s="97">
        <v>8</v>
      </c>
      <c r="LI15" s="97"/>
      <c r="LJ15" s="5">
        <f t="shared" si="190"/>
        <v>7.6</v>
      </c>
      <c r="LK15" s="25">
        <f t="shared" si="191"/>
        <v>7.6</v>
      </c>
      <c r="LL15" s="176" t="str">
        <f t="shared" si="192"/>
        <v>7.6</v>
      </c>
      <c r="LM15" s="118" t="str">
        <f t="shared" si="193"/>
        <v>B</v>
      </c>
      <c r="LN15" s="117">
        <f t="shared" si="194"/>
        <v>3</v>
      </c>
      <c r="LO15" s="117" t="str">
        <f t="shared" si="195"/>
        <v>3.0</v>
      </c>
      <c r="LP15" s="10">
        <v>1</v>
      </c>
      <c r="LQ15" s="27">
        <v>1</v>
      </c>
      <c r="LR15" s="508">
        <v>8.4</v>
      </c>
      <c r="LS15" s="547">
        <v>8.5</v>
      </c>
      <c r="LT15" s="547"/>
      <c r="LU15" s="5">
        <f t="shared" si="196"/>
        <v>8.5</v>
      </c>
      <c r="LV15" s="25">
        <f t="shared" si="197"/>
        <v>8.5</v>
      </c>
      <c r="LW15" s="176" t="str">
        <f t="shared" si="198"/>
        <v>8.5</v>
      </c>
      <c r="LX15" s="118" t="str">
        <f t="shared" si="199"/>
        <v>A</v>
      </c>
      <c r="LY15" s="117">
        <f t="shared" si="200"/>
        <v>4</v>
      </c>
      <c r="LZ15" s="117" t="str">
        <f t="shared" si="201"/>
        <v>4.0</v>
      </c>
      <c r="MA15" s="10">
        <v>1</v>
      </c>
      <c r="MB15" s="27">
        <v>1</v>
      </c>
      <c r="MC15" s="122">
        <v>7.4</v>
      </c>
      <c r="MD15" s="97">
        <v>10</v>
      </c>
      <c r="ME15" s="454"/>
      <c r="MF15" s="816">
        <f t="shared" si="202"/>
        <v>9</v>
      </c>
      <c r="MG15" s="817">
        <f t="shared" si="203"/>
        <v>9</v>
      </c>
      <c r="MH15" s="818" t="str">
        <f t="shared" si="204"/>
        <v>9.0</v>
      </c>
      <c r="MI15" s="819" t="str">
        <f t="shared" si="205"/>
        <v>A</v>
      </c>
      <c r="MJ15" s="820">
        <f t="shared" si="110"/>
        <v>4</v>
      </c>
      <c r="MK15" s="820" t="str">
        <f t="shared" si="111"/>
        <v>4.0</v>
      </c>
      <c r="ML15" s="821">
        <v>2</v>
      </c>
      <c r="MM15" s="822">
        <v>2</v>
      </c>
      <c r="MN15" s="1668">
        <v>5.5</v>
      </c>
      <c r="MO15" s="1682">
        <v>6</v>
      </c>
      <c r="MP15" s="9"/>
      <c r="MQ15" s="855">
        <f t="shared" si="206"/>
        <v>5.8</v>
      </c>
      <c r="MR15" s="856">
        <f t="shared" si="207"/>
        <v>5.8</v>
      </c>
      <c r="MS15" s="857" t="str">
        <f t="shared" si="208"/>
        <v>5.8</v>
      </c>
      <c r="MT15" s="858" t="str">
        <f t="shared" si="209"/>
        <v>C</v>
      </c>
      <c r="MU15" s="859">
        <f t="shared" si="112"/>
        <v>2</v>
      </c>
      <c r="MV15" s="859" t="str">
        <f t="shared" si="113"/>
        <v>2.0</v>
      </c>
      <c r="MW15" s="781">
        <v>2</v>
      </c>
      <c r="MX15" s="860">
        <v>2</v>
      </c>
      <c r="MY15" s="1668">
        <v>6.6</v>
      </c>
      <c r="MZ15" s="1696">
        <v>7</v>
      </c>
      <c r="NA15" s="9"/>
      <c r="NB15" s="1704">
        <f t="shared" si="210"/>
        <v>6.8</v>
      </c>
      <c r="NC15" s="1705">
        <f t="shared" si="211"/>
        <v>6.8</v>
      </c>
      <c r="ND15" s="857" t="str">
        <f t="shared" si="212"/>
        <v>6.8</v>
      </c>
      <c r="NE15" s="1706" t="str">
        <f t="shared" si="213"/>
        <v>C+</v>
      </c>
      <c r="NF15" s="1705">
        <f t="shared" si="214"/>
        <v>2.5</v>
      </c>
      <c r="NG15" s="1705" t="str">
        <f t="shared" si="215"/>
        <v>2.5</v>
      </c>
      <c r="NH15" s="1707">
        <v>2</v>
      </c>
      <c r="NI15" s="860">
        <v>2</v>
      </c>
      <c r="NJ15" s="1719">
        <f t="shared" si="216"/>
        <v>12</v>
      </c>
      <c r="NK15" s="1720">
        <f t="shared" si="217"/>
        <v>3</v>
      </c>
      <c r="NL15" s="1721" t="str">
        <f t="shared" si="218"/>
        <v>3.00</v>
      </c>
    </row>
    <row r="16" spans="1:376" ht="18.75" customHeight="1" x14ac:dyDescent="0.3">
      <c r="A16" s="126">
        <v>23</v>
      </c>
      <c r="B16" s="126" t="s">
        <v>99</v>
      </c>
      <c r="C16" s="127" t="s">
        <v>240</v>
      </c>
      <c r="D16" s="129" t="s">
        <v>241</v>
      </c>
      <c r="E16" s="130" t="s">
        <v>15</v>
      </c>
      <c r="F16" s="148"/>
      <c r="G16" s="211" t="s">
        <v>342</v>
      </c>
      <c r="H16" s="212" t="s">
        <v>16</v>
      </c>
      <c r="I16" s="355" t="s">
        <v>382</v>
      </c>
      <c r="J16" s="377">
        <v>6.5</v>
      </c>
      <c r="K16" s="381" t="str">
        <f t="shared" si="0"/>
        <v>6.5</v>
      </c>
      <c r="L16" s="302" t="str">
        <f t="shared" si="1"/>
        <v>C+</v>
      </c>
      <c r="M16" s="117">
        <f t="shared" si="2"/>
        <v>2.5</v>
      </c>
      <c r="N16" s="67" t="str">
        <f t="shared" si="3"/>
        <v>2.5</v>
      </c>
      <c r="O16" s="1097">
        <v>7</v>
      </c>
      <c r="P16" s="176" t="str">
        <f t="shared" si="4"/>
        <v>7.0</v>
      </c>
      <c r="Q16" s="118" t="str">
        <f t="shared" si="5"/>
        <v>B</v>
      </c>
      <c r="R16" s="117">
        <f t="shared" si="6"/>
        <v>3</v>
      </c>
      <c r="S16" s="67" t="str">
        <f t="shared" si="7"/>
        <v>3.0</v>
      </c>
      <c r="T16" s="155">
        <v>7</v>
      </c>
      <c r="U16" s="123">
        <v>5</v>
      </c>
      <c r="V16" s="125"/>
      <c r="W16" s="5">
        <f t="shared" si="8"/>
        <v>5.8</v>
      </c>
      <c r="X16" s="6">
        <f t="shared" si="9"/>
        <v>5.8</v>
      </c>
      <c r="Y16" s="176" t="str">
        <f t="shared" si="10"/>
        <v>5.8</v>
      </c>
      <c r="Z16" s="8" t="str">
        <f t="shared" si="11"/>
        <v>C</v>
      </c>
      <c r="AA16" s="7">
        <f t="shared" si="12"/>
        <v>2</v>
      </c>
      <c r="AB16" s="7" t="str">
        <f t="shared" si="13"/>
        <v>2.0</v>
      </c>
      <c r="AC16" s="10">
        <v>3</v>
      </c>
      <c r="AD16" s="28">
        <v>3</v>
      </c>
      <c r="AE16" s="155">
        <v>7.4</v>
      </c>
      <c r="AF16" s="140">
        <v>8</v>
      </c>
      <c r="AG16" s="125"/>
      <c r="AH16" s="53">
        <f t="shared" si="14"/>
        <v>7.8</v>
      </c>
      <c r="AI16" s="54">
        <f t="shared" si="15"/>
        <v>7.8</v>
      </c>
      <c r="AJ16" s="183" t="str">
        <f t="shared" si="16"/>
        <v>7.8</v>
      </c>
      <c r="AK16" s="51" t="str">
        <f t="shared" si="17"/>
        <v>B</v>
      </c>
      <c r="AL16" s="55">
        <f t="shared" si="18"/>
        <v>3</v>
      </c>
      <c r="AM16" s="55" t="str">
        <f t="shared" si="19"/>
        <v>3.0</v>
      </c>
      <c r="AN16" s="112">
        <v>3</v>
      </c>
      <c r="AO16" s="88">
        <v>3</v>
      </c>
      <c r="AP16" s="153">
        <v>5.7</v>
      </c>
      <c r="AQ16" s="123">
        <v>7</v>
      </c>
      <c r="AR16" s="125"/>
      <c r="AS16" s="5">
        <f t="shared" si="20"/>
        <v>6.5</v>
      </c>
      <c r="AT16" s="25">
        <f t="shared" si="21"/>
        <v>6.5</v>
      </c>
      <c r="AU16" s="176" t="str">
        <f t="shared" si="22"/>
        <v>6.5</v>
      </c>
      <c r="AV16" s="118" t="str">
        <f t="shared" si="23"/>
        <v>C+</v>
      </c>
      <c r="AW16" s="117">
        <f t="shared" si="24"/>
        <v>2.5</v>
      </c>
      <c r="AX16" s="117" t="str">
        <f t="shared" si="25"/>
        <v>2.5</v>
      </c>
      <c r="AY16" s="10">
        <v>3</v>
      </c>
      <c r="AZ16" s="28">
        <v>3</v>
      </c>
      <c r="BA16" s="159">
        <v>6.3</v>
      </c>
      <c r="BB16" s="140">
        <v>6</v>
      </c>
      <c r="BC16" s="125"/>
      <c r="BD16" s="5">
        <f t="shared" si="26"/>
        <v>6.1</v>
      </c>
      <c r="BE16" s="6">
        <f t="shared" si="27"/>
        <v>6.1</v>
      </c>
      <c r="BF16" s="176" t="str">
        <f t="shared" si="28"/>
        <v>6.1</v>
      </c>
      <c r="BG16" s="8" t="str">
        <f t="shared" si="29"/>
        <v>C</v>
      </c>
      <c r="BH16" s="7">
        <f t="shared" si="30"/>
        <v>2</v>
      </c>
      <c r="BI16" s="7" t="str">
        <f t="shared" si="31"/>
        <v>2.0</v>
      </c>
      <c r="BJ16" s="10">
        <v>4</v>
      </c>
      <c r="BK16" s="28">
        <v>4</v>
      </c>
      <c r="BL16" s="77">
        <v>5.9</v>
      </c>
      <c r="BM16" s="121">
        <v>3</v>
      </c>
      <c r="BN16" s="121"/>
      <c r="BO16" s="5">
        <f t="shared" si="32"/>
        <v>4.2</v>
      </c>
      <c r="BP16" s="25">
        <f t="shared" si="33"/>
        <v>4.2</v>
      </c>
      <c r="BQ16" s="176" t="str">
        <f t="shared" si="34"/>
        <v>4.2</v>
      </c>
      <c r="BR16" s="118" t="str">
        <f t="shared" si="35"/>
        <v>D</v>
      </c>
      <c r="BS16" s="7">
        <f t="shared" si="36"/>
        <v>1</v>
      </c>
      <c r="BT16" s="7" t="str">
        <f t="shared" si="37"/>
        <v>1.0</v>
      </c>
      <c r="BU16" s="10">
        <v>3</v>
      </c>
      <c r="BV16" s="27">
        <v>3</v>
      </c>
      <c r="BW16" s="159">
        <v>7.3</v>
      </c>
      <c r="BX16" s="163">
        <v>8</v>
      </c>
      <c r="BY16" s="163"/>
      <c r="BZ16" s="5">
        <f t="shared" si="38"/>
        <v>7.7</v>
      </c>
      <c r="CA16" s="25">
        <f t="shared" si="39"/>
        <v>7.7</v>
      </c>
      <c r="CB16" s="176" t="str">
        <f t="shared" si="40"/>
        <v>7.7</v>
      </c>
      <c r="CC16" s="118" t="str">
        <f t="shared" si="41"/>
        <v>B</v>
      </c>
      <c r="CD16" s="24">
        <f t="shared" si="42"/>
        <v>3</v>
      </c>
      <c r="CE16" s="24" t="str">
        <f t="shared" si="43"/>
        <v>3.0</v>
      </c>
      <c r="CF16" s="10">
        <v>2</v>
      </c>
      <c r="CG16" s="27">
        <v>2</v>
      </c>
      <c r="CH16" s="111">
        <f t="shared" si="44"/>
        <v>18</v>
      </c>
      <c r="CI16" s="109">
        <f t="shared" si="45"/>
        <v>2.1944444444444446</v>
      </c>
      <c r="CJ16" s="105" t="str">
        <f t="shared" si="46"/>
        <v>2.19</v>
      </c>
      <c r="CK16" s="106" t="str">
        <f t="shared" si="47"/>
        <v>Lên lớp</v>
      </c>
      <c r="CL16" s="107">
        <f t="shared" si="48"/>
        <v>18</v>
      </c>
      <c r="CM16" s="108">
        <f t="shared" si="49"/>
        <v>2.1944444444444446</v>
      </c>
      <c r="CN16" s="412" t="str">
        <f t="shared" si="50"/>
        <v>Lên lớp</v>
      </c>
      <c r="CO16" s="421"/>
      <c r="CP16" s="122">
        <v>6.6</v>
      </c>
      <c r="CQ16" s="97">
        <v>6</v>
      </c>
      <c r="CR16" s="97"/>
      <c r="CS16" s="5">
        <f t="shared" si="51"/>
        <v>6.2</v>
      </c>
      <c r="CT16" s="25">
        <f t="shared" si="52"/>
        <v>6.2</v>
      </c>
      <c r="CU16" s="176" t="str">
        <f t="shared" si="53"/>
        <v>6.2</v>
      </c>
      <c r="CV16" s="118" t="str">
        <f t="shared" si="54"/>
        <v>C</v>
      </c>
      <c r="CW16" s="117">
        <f t="shared" si="55"/>
        <v>2</v>
      </c>
      <c r="CX16" s="117" t="str">
        <f t="shared" si="56"/>
        <v>2.0</v>
      </c>
      <c r="CY16" s="10">
        <v>2</v>
      </c>
      <c r="CZ16" s="27">
        <v>2</v>
      </c>
      <c r="DA16" s="1608">
        <v>6</v>
      </c>
      <c r="DB16" s="165">
        <v>6</v>
      </c>
      <c r="DC16" s="165"/>
      <c r="DD16" s="566">
        <f t="shared" si="57"/>
        <v>6</v>
      </c>
      <c r="DE16" s="567">
        <f t="shared" si="58"/>
        <v>6</v>
      </c>
      <c r="DF16" s="568" t="str">
        <f t="shared" si="59"/>
        <v>6.0</v>
      </c>
      <c r="DG16" s="118" t="str">
        <f t="shared" si="60"/>
        <v>C</v>
      </c>
      <c r="DH16" s="117">
        <f t="shared" si="61"/>
        <v>2</v>
      </c>
      <c r="DI16" s="117" t="str">
        <f t="shared" si="62"/>
        <v>2.0</v>
      </c>
      <c r="DJ16" s="10">
        <v>2</v>
      </c>
      <c r="DK16" s="27">
        <v>2</v>
      </c>
      <c r="DL16" s="122">
        <v>6.8</v>
      </c>
      <c r="DM16" s="97">
        <v>7</v>
      </c>
      <c r="DN16" s="97"/>
      <c r="DO16" s="5">
        <f t="shared" si="63"/>
        <v>6.9</v>
      </c>
      <c r="DP16" s="25">
        <f t="shared" si="64"/>
        <v>6.9</v>
      </c>
      <c r="DQ16" s="176" t="str">
        <f t="shared" si="65"/>
        <v>6.9</v>
      </c>
      <c r="DR16" s="118" t="str">
        <f t="shared" si="66"/>
        <v>C+</v>
      </c>
      <c r="DS16" s="117">
        <f t="shared" si="67"/>
        <v>2.5</v>
      </c>
      <c r="DT16" s="117" t="str">
        <f t="shared" si="68"/>
        <v>2.5</v>
      </c>
      <c r="DU16" s="10">
        <v>2</v>
      </c>
      <c r="DV16" s="27">
        <v>2</v>
      </c>
      <c r="DW16" s="122">
        <v>7.7</v>
      </c>
      <c r="DX16" s="97">
        <v>9</v>
      </c>
      <c r="DY16" s="97"/>
      <c r="DZ16" s="5">
        <f t="shared" si="69"/>
        <v>8.5</v>
      </c>
      <c r="EA16" s="25">
        <f t="shared" si="70"/>
        <v>8.5</v>
      </c>
      <c r="EB16" s="176" t="str">
        <f t="shared" si="71"/>
        <v>8.5</v>
      </c>
      <c r="EC16" s="118" t="str">
        <f t="shared" si="72"/>
        <v>A</v>
      </c>
      <c r="ED16" s="117">
        <f t="shared" si="73"/>
        <v>4</v>
      </c>
      <c r="EE16" s="117" t="str">
        <f t="shared" si="74"/>
        <v>4.0</v>
      </c>
      <c r="EF16" s="10">
        <v>3</v>
      </c>
      <c r="EG16" s="27">
        <v>3</v>
      </c>
      <c r="EH16" s="122">
        <v>6.4</v>
      </c>
      <c r="EI16" s="97">
        <v>7</v>
      </c>
      <c r="EJ16" s="97"/>
      <c r="EK16" s="5">
        <f t="shared" si="75"/>
        <v>6.8</v>
      </c>
      <c r="EL16" s="25">
        <f t="shared" si="76"/>
        <v>6.8</v>
      </c>
      <c r="EM16" s="176" t="str">
        <f t="shared" si="77"/>
        <v>6.8</v>
      </c>
      <c r="EN16" s="118" t="str">
        <f t="shared" si="78"/>
        <v>C+</v>
      </c>
      <c r="EO16" s="117">
        <f t="shared" si="79"/>
        <v>2.5</v>
      </c>
      <c r="EP16" s="117" t="str">
        <f t="shared" si="80"/>
        <v>2.5</v>
      </c>
      <c r="EQ16" s="10">
        <v>4</v>
      </c>
      <c r="ER16" s="27">
        <v>4</v>
      </c>
      <c r="ES16" s="122">
        <v>7</v>
      </c>
      <c r="ET16" s="97">
        <v>7</v>
      </c>
      <c r="EU16" s="97"/>
      <c r="EV16" s="5">
        <f t="shared" si="81"/>
        <v>7</v>
      </c>
      <c r="EW16" s="25">
        <f t="shared" si="82"/>
        <v>7</v>
      </c>
      <c r="EX16" s="176" t="str">
        <f t="shared" si="83"/>
        <v>7.0</v>
      </c>
      <c r="EY16" s="118" t="str">
        <f t="shared" si="84"/>
        <v>B</v>
      </c>
      <c r="EZ16" s="117">
        <f t="shared" si="85"/>
        <v>3</v>
      </c>
      <c r="FA16" s="117" t="str">
        <f t="shared" si="86"/>
        <v>3.0</v>
      </c>
      <c r="FB16" s="10">
        <v>3</v>
      </c>
      <c r="FC16" s="27">
        <v>3</v>
      </c>
      <c r="FD16" s="508">
        <v>7.3</v>
      </c>
      <c r="FE16" s="547">
        <v>3.5</v>
      </c>
      <c r="FF16" s="547"/>
      <c r="FG16" s="5">
        <f t="shared" si="87"/>
        <v>5</v>
      </c>
      <c r="FH16" s="25">
        <f t="shared" si="88"/>
        <v>5</v>
      </c>
      <c r="FI16" s="176" t="str">
        <f t="shared" si="89"/>
        <v>5.0</v>
      </c>
      <c r="FJ16" s="118" t="str">
        <f t="shared" si="90"/>
        <v>D+</v>
      </c>
      <c r="FK16" s="117">
        <f t="shared" si="91"/>
        <v>1.5</v>
      </c>
      <c r="FL16" s="117" t="str">
        <f t="shared" si="92"/>
        <v>1.5</v>
      </c>
      <c r="FM16" s="10">
        <v>2</v>
      </c>
      <c r="FN16" s="27">
        <v>2</v>
      </c>
      <c r="FO16" s="497">
        <f t="shared" si="93"/>
        <v>18</v>
      </c>
      <c r="FP16" s="498">
        <f t="shared" si="94"/>
        <v>2.6111111111111112</v>
      </c>
      <c r="FQ16" s="499" t="str">
        <f t="shared" si="95"/>
        <v>2.61</v>
      </c>
      <c r="FR16" s="16" t="str">
        <f t="shared" si="96"/>
        <v>Lên lớp</v>
      </c>
      <c r="FS16" s="497">
        <f t="shared" si="97"/>
        <v>36</v>
      </c>
      <c r="FT16" s="498">
        <f t="shared" si="98"/>
        <v>2.4027777777777777</v>
      </c>
      <c r="FU16" s="499" t="str">
        <f t="shared" si="99"/>
        <v>2.40</v>
      </c>
      <c r="FV16" s="504">
        <f t="shared" si="100"/>
        <v>36</v>
      </c>
      <c r="FW16" s="500">
        <f t="shared" si="101"/>
        <v>6.5166666666666675</v>
      </c>
      <c r="FX16" s="501">
        <f t="shared" si="102"/>
        <v>2.4027777777777777</v>
      </c>
      <c r="FY16" s="502" t="str">
        <f t="shared" si="103"/>
        <v>Lên lớp</v>
      </c>
      <c r="FZ16" s="488"/>
      <c r="GA16" s="833">
        <v>7.7</v>
      </c>
      <c r="GB16" s="800">
        <v>5</v>
      </c>
      <c r="GC16" s="800"/>
      <c r="GD16" s="5">
        <f t="shared" si="116"/>
        <v>6.1</v>
      </c>
      <c r="GE16" s="25">
        <f t="shared" si="117"/>
        <v>6.1</v>
      </c>
      <c r="GF16" s="176" t="str">
        <f t="shared" si="118"/>
        <v>6.1</v>
      </c>
      <c r="GG16" s="118" t="str">
        <f t="shared" si="119"/>
        <v>C</v>
      </c>
      <c r="GH16" s="117">
        <f t="shared" si="120"/>
        <v>2</v>
      </c>
      <c r="GI16" s="117" t="str">
        <f t="shared" si="121"/>
        <v>2.0</v>
      </c>
      <c r="GJ16" s="10">
        <v>2</v>
      </c>
      <c r="GK16" s="27">
        <v>2</v>
      </c>
      <c r="GL16" s="159">
        <v>7.6</v>
      </c>
      <c r="GM16" s="163">
        <v>10</v>
      </c>
      <c r="GN16" s="640"/>
      <c r="GO16" s="5">
        <f t="shared" si="122"/>
        <v>9</v>
      </c>
      <c r="GP16" s="25">
        <f t="shared" si="123"/>
        <v>9</v>
      </c>
      <c r="GQ16" s="176" t="str">
        <f t="shared" si="124"/>
        <v>9.0</v>
      </c>
      <c r="GR16" s="118" t="str">
        <f t="shared" si="125"/>
        <v>A</v>
      </c>
      <c r="GS16" s="117">
        <f t="shared" si="126"/>
        <v>4</v>
      </c>
      <c r="GT16" s="117" t="str">
        <f t="shared" si="127"/>
        <v>4.0</v>
      </c>
      <c r="GU16" s="622">
        <v>2</v>
      </c>
      <c r="GV16" s="27">
        <v>2</v>
      </c>
      <c r="GW16" s="159">
        <v>6.6</v>
      </c>
      <c r="GX16" s="163">
        <v>4</v>
      </c>
      <c r="GY16" s="640"/>
      <c r="GZ16" s="5">
        <f t="shared" si="128"/>
        <v>5</v>
      </c>
      <c r="HA16" s="25">
        <f t="shared" si="129"/>
        <v>5</v>
      </c>
      <c r="HB16" s="176" t="str">
        <f t="shared" si="130"/>
        <v>5.0</v>
      </c>
      <c r="HC16" s="118" t="str">
        <f t="shared" si="131"/>
        <v>D+</v>
      </c>
      <c r="HD16" s="117">
        <f t="shared" si="132"/>
        <v>1.5</v>
      </c>
      <c r="HE16" s="117" t="str">
        <f t="shared" si="133"/>
        <v>1.5</v>
      </c>
      <c r="HF16" s="10">
        <v>3</v>
      </c>
      <c r="HG16" s="28">
        <v>3</v>
      </c>
      <c r="HH16" s="159">
        <v>8.1</v>
      </c>
      <c r="HI16" s="163">
        <v>7</v>
      </c>
      <c r="HJ16" s="640"/>
      <c r="HK16" s="5">
        <f t="shared" si="134"/>
        <v>7.4</v>
      </c>
      <c r="HL16" s="25">
        <f t="shared" si="135"/>
        <v>7.4</v>
      </c>
      <c r="HM16" s="176" t="str">
        <f t="shared" si="136"/>
        <v>7.4</v>
      </c>
      <c r="HN16" s="118" t="str">
        <f t="shared" si="137"/>
        <v>B</v>
      </c>
      <c r="HO16" s="117">
        <f t="shared" si="138"/>
        <v>3</v>
      </c>
      <c r="HP16" s="117" t="str">
        <f t="shared" si="139"/>
        <v>3.0</v>
      </c>
      <c r="HQ16" s="10">
        <v>3</v>
      </c>
      <c r="HR16" s="27">
        <v>3</v>
      </c>
      <c r="HS16" s="362">
        <v>8.6999999999999993</v>
      </c>
      <c r="HT16" s="121">
        <v>8</v>
      </c>
      <c r="HU16" s="121"/>
      <c r="HV16" s="5">
        <f t="shared" si="140"/>
        <v>8.3000000000000007</v>
      </c>
      <c r="HW16" s="25">
        <f t="shared" si="141"/>
        <v>8.3000000000000007</v>
      </c>
      <c r="HX16" s="176" t="str">
        <f t="shared" si="142"/>
        <v>8.3</v>
      </c>
      <c r="HY16" s="118" t="str">
        <f t="shared" si="143"/>
        <v>B+</v>
      </c>
      <c r="HZ16" s="117">
        <f t="shared" si="144"/>
        <v>3.5</v>
      </c>
      <c r="IA16" s="117" t="str">
        <f t="shared" si="145"/>
        <v>3.5</v>
      </c>
      <c r="IB16" s="10">
        <v>3</v>
      </c>
      <c r="IC16" s="27">
        <v>3</v>
      </c>
      <c r="ID16" s="31">
        <v>6.2</v>
      </c>
      <c r="IE16" s="800">
        <v>8</v>
      </c>
      <c r="IF16" s="800"/>
      <c r="IG16" s="816">
        <f t="shared" si="146"/>
        <v>7.3</v>
      </c>
      <c r="IH16" s="817">
        <f t="shared" si="147"/>
        <v>7.3</v>
      </c>
      <c r="II16" s="818" t="str">
        <f t="shared" si="148"/>
        <v>7.3</v>
      </c>
      <c r="IJ16" s="819" t="str">
        <f t="shared" si="149"/>
        <v>B</v>
      </c>
      <c r="IK16" s="820">
        <f t="shared" si="104"/>
        <v>3</v>
      </c>
      <c r="IL16" s="820" t="str">
        <f t="shared" si="105"/>
        <v>3.0</v>
      </c>
      <c r="IM16" s="821">
        <v>2</v>
      </c>
      <c r="IN16" s="822">
        <v>2</v>
      </c>
      <c r="IO16" s="122">
        <v>5.4</v>
      </c>
      <c r="IP16" s="97">
        <v>6</v>
      </c>
      <c r="IQ16" s="97"/>
      <c r="IR16" s="5">
        <f t="shared" si="150"/>
        <v>5.8</v>
      </c>
      <c r="IS16" s="25">
        <f t="shared" si="151"/>
        <v>5.8</v>
      </c>
      <c r="IT16" s="176" t="str">
        <f t="shared" si="152"/>
        <v>5.8</v>
      </c>
      <c r="IU16" s="118" t="str">
        <f t="shared" si="153"/>
        <v>C</v>
      </c>
      <c r="IV16" s="117">
        <f t="shared" si="154"/>
        <v>2</v>
      </c>
      <c r="IW16" s="117" t="str">
        <f t="shared" si="155"/>
        <v>2.0</v>
      </c>
      <c r="IX16" s="10">
        <v>3</v>
      </c>
      <c r="IY16" s="27">
        <v>3</v>
      </c>
      <c r="IZ16" s="508">
        <v>8</v>
      </c>
      <c r="JA16" s="97">
        <v>7</v>
      </c>
      <c r="JB16" s="547"/>
      <c r="JC16" s="5">
        <f t="shared" si="156"/>
        <v>7.4</v>
      </c>
      <c r="JD16" s="25">
        <f t="shared" si="157"/>
        <v>7.4</v>
      </c>
      <c r="JE16" s="176" t="str">
        <f t="shared" si="158"/>
        <v>7.4</v>
      </c>
      <c r="JF16" s="118" t="str">
        <f t="shared" si="159"/>
        <v>B</v>
      </c>
      <c r="JG16" s="117">
        <f t="shared" si="160"/>
        <v>3</v>
      </c>
      <c r="JH16" s="117" t="str">
        <f t="shared" si="161"/>
        <v>3.0</v>
      </c>
      <c r="JI16" s="10">
        <v>2</v>
      </c>
      <c r="JJ16" s="27">
        <v>2</v>
      </c>
      <c r="JK16" s="31">
        <v>8.4</v>
      </c>
      <c r="JL16" s="800">
        <v>8</v>
      </c>
      <c r="JM16" s="801"/>
      <c r="JN16" s="5">
        <f t="shared" si="162"/>
        <v>8.1999999999999993</v>
      </c>
      <c r="JO16" s="25">
        <f t="shared" si="163"/>
        <v>8.1999999999999993</v>
      </c>
      <c r="JP16" s="176" t="str">
        <f t="shared" si="106"/>
        <v>8.2</v>
      </c>
      <c r="JQ16" s="118" t="str">
        <f t="shared" si="107"/>
        <v>B+</v>
      </c>
      <c r="JR16" s="117">
        <f t="shared" si="164"/>
        <v>3.5</v>
      </c>
      <c r="JS16" s="117" t="str">
        <f t="shared" si="165"/>
        <v>3.5</v>
      </c>
      <c r="JT16" s="10">
        <v>3</v>
      </c>
      <c r="JU16" s="27">
        <v>3</v>
      </c>
      <c r="JV16" s="122">
        <v>6.8</v>
      </c>
      <c r="JW16" s="454">
        <v>6.5</v>
      </c>
      <c r="JX16" s="454"/>
      <c r="JY16" s="5">
        <f t="shared" si="166"/>
        <v>6.6</v>
      </c>
      <c r="JZ16" s="25">
        <f t="shared" si="167"/>
        <v>6.6</v>
      </c>
      <c r="KA16" s="176" t="str">
        <f t="shared" si="108"/>
        <v>6.6</v>
      </c>
      <c r="KB16" s="118" t="str">
        <f t="shared" si="109"/>
        <v>C+</v>
      </c>
      <c r="KC16" s="117">
        <f t="shared" si="168"/>
        <v>2.5</v>
      </c>
      <c r="KD16" s="117" t="str">
        <f t="shared" si="169"/>
        <v>2.5</v>
      </c>
      <c r="KE16" s="10">
        <v>2</v>
      </c>
      <c r="KF16" s="27">
        <v>2</v>
      </c>
      <c r="KG16" s="884">
        <f t="shared" si="170"/>
        <v>25</v>
      </c>
      <c r="KH16" s="885">
        <f t="shared" si="171"/>
        <v>2.78</v>
      </c>
      <c r="KI16" s="886" t="str">
        <f t="shared" si="172"/>
        <v>2.78</v>
      </c>
      <c r="KJ16" s="521" t="str">
        <f t="shared" si="173"/>
        <v>Lên lớp</v>
      </c>
      <c r="KK16" s="887">
        <f t="shared" si="174"/>
        <v>61</v>
      </c>
      <c r="KL16" s="885">
        <f t="shared" si="175"/>
        <v>2.557377049180328</v>
      </c>
      <c r="KM16" s="886" t="str">
        <f t="shared" si="176"/>
        <v>2.56</v>
      </c>
      <c r="KN16" s="888">
        <f t="shared" si="177"/>
        <v>25</v>
      </c>
      <c r="KO16" s="889">
        <f t="shared" si="178"/>
        <v>7.0759999999999987</v>
      </c>
      <c r="KP16" s="890">
        <f t="shared" si="179"/>
        <v>2.78</v>
      </c>
      <c r="KQ16" s="891">
        <f t="shared" si="180"/>
        <v>61</v>
      </c>
      <c r="KR16" s="892">
        <f t="shared" si="181"/>
        <v>6.7459016393442619</v>
      </c>
      <c r="KS16" s="893">
        <f t="shared" si="182"/>
        <v>2.557377049180328</v>
      </c>
      <c r="KT16" s="521" t="str">
        <f t="shared" si="183"/>
        <v>Lên lớp</v>
      </c>
      <c r="KU16" s="1235"/>
      <c r="KV16" s="1668">
        <v>6.6</v>
      </c>
      <c r="KW16" s="1679">
        <v>7</v>
      </c>
      <c r="KX16" s="9"/>
      <c r="KY16" s="5">
        <f t="shared" si="184"/>
        <v>6.8</v>
      </c>
      <c r="KZ16" s="25">
        <f t="shared" si="185"/>
        <v>6.8</v>
      </c>
      <c r="LA16" s="176" t="str">
        <f t="shared" si="186"/>
        <v>6.8</v>
      </c>
      <c r="LB16" s="118" t="str">
        <f t="shared" si="187"/>
        <v>C+</v>
      </c>
      <c r="LC16" s="117">
        <f t="shared" si="188"/>
        <v>2.5</v>
      </c>
      <c r="LD16" s="117" t="str">
        <f t="shared" si="189"/>
        <v>2.5</v>
      </c>
      <c r="LE16" s="10">
        <v>4</v>
      </c>
      <c r="LF16" s="27">
        <v>4</v>
      </c>
      <c r="LG16" s="122">
        <v>7.6</v>
      </c>
      <c r="LH16" s="97">
        <v>8</v>
      </c>
      <c r="LI16" s="97"/>
      <c r="LJ16" s="5">
        <f t="shared" si="190"/>
        <v>7.8</v>
      </c>
      <c r="LK16" s="25">
        <f t="shared" si="191"/>
        <v>7.8</v>
      </c>
      <c r="LL16" s="176" t="str">
        <f t="shared" si="192"/>
        <v>7.8</v>
      </c>
      <c r="LM16" s="118" t="str">
        <f t="shared" si="193"/>
        <v>B</v>
      </c>
      <c r="LN16" s="117">
        <f t="shared" si="194"/>
        <v>3</v>
      </c>
      <c r="LO16" s="117" t="str">
        <f t="shared" si="195"/>
        <v>3.0</v>
      </c>
      <c r="LP16" s="10">
        <v>1</v>
      </c>
      <c r="LQ16" s="27">
        <v>1</v>
      </c>
      <c r="LR16" s="508">
        <v>7.6</v>
      </c>
      <c r="LS16" s="547">
        <v>7</v>
      </c>
      <c r="LT16" s="547"/>
      <c r="LU16" s="5">
        <f t="shared" si="196"/>
        <v>7.2</v>
      </c>
      <c r="LV16" s="25">
        <f t="shared" si="197"/>
        <v>7.2</v>
      </c>
      <c r="LW16" s="176" t="str">
        <f t="shared" si="198"/>
        <v>7.2</v>
      </c>
      <c r="LX16" s="118" t="str">
        <f t="shared" si="199"/>
        <v>B</v>
      </c>
      <c r="LY16" s="117">
        <f t="shared" si="200"/>
        <v>3</v>
      </c>
      <c r="LZ16" s="117" t="str">
        <f t="shared" si="201"/>
        <v>3.0</v>
      </c>
      <c r="MA16" s="10">
        <v>1</v>
      </c>
      <c r="MB16" s="27">
        <v>1</v>
      </c>
      <c r="MC16" s="122">
        <v>8</v>
      </c>
      <c r="MD16" s="97">
        <v>8</v>
      </c>
      <c r="ME16" s="454"/>
      <c r="MF16" s="816">
        <f t="shared" si="202"/>
        <v>8</v>
      </c>
      <c r="MG16" s="817">
        <f t="shared" si="203"/>
        <v>8</v>
      </c>
      <c r="MH16" s="818" t="str">
        <f t="shared" si="204"/>
        <v>8.0</v>
      </c>
      <c r="MI16" s="819" t="str">
        <f t="shared" si="205"/>
        <v>B+</v>
      </c>
      <c r="MJ16" s="820">
        <f t="shared" si="110"/>
        <v>3.5</v>
      </c>
      <c r="MK16" s="820" t="str">
        <f t="shared" si="111"/>
        <v>3.5</v>
      </c>
      <c r="ML16" s="821">
        <v>2</v>
      </c>
      <c r="MM16" s="822">
        <v>2</v>
      </c>
      <c r="MN16" s="1668">
        <v>5</v>
      </c>
      <c r="MO16" s="1682">
        <v>5</v>
      </c>
      <c r="MP16" s="9"/>
      <c r="MQ16" s="855">
        <f t="shared" si="206"/>
        <v>5</v>
      </c>
      <c r="MR16" s="856">
        <f t="shared" si="207"/>
        <v>5</v>
      </c>
      <c r="MS16" s="857" t="str">
        <f t="shared" si="208"/>
        <v>5.0</v>
      </c>
      <c r="MT16" s="858" t="str">
        <f t="shared" si="209"/>
        <v>D+</v>
      </c>
      <c r="MU16" s="859">
        <f t="shared" si="112"/>
        <v>1.5</v>
      </c>
      <c r="MV16" s="859" t="str">
        <f t="shared" si="113"/>
        <v>1.5</v>
      </c>
      <c r="MW16" s="781">
        <v>2</v>
      </c>
      <c r="MX16" s="860">
        <v>2</v>
      </c>
      <c r="MY16" s="1668">
        <v>7.4</v>
      </c>
      <c r="MZ16" s="1696">
        <v>7.5</v>
      </c>
      <c r="NA16" s="9"/>
      <c r="NB16" s="1704">
        <f t="shared" si="210"/>
        <v>7.5</v>
      </c>
      <c r="NC16" s="1705">
        <f t="shared" si="211"/>
        <v>7.5</v>
      </c>
      <c r="ND16" s="857" t="str">
        <f t="shared" si="212"/>
        <v>7.5</v>
      </c>
      <c r="NE16" s="1706" t="str">
        <f t="shared" si="213"/>
        <v>B</v>
      </c>
      <c r="NF16" s="1705">
        <f t="shared" si="214"/>
        <v>3</v>
      </c>
      <c r="NG16" s="1705" t="str">
        <f t="shared" si="215"/>
        <v>3.0</v>
      </c>
      <c r="NH16" s="1707">
        <v>2</v>
      </c>
      <c r="NI16" s="860">
        <v>2</v>
      </c>
      <c r="NJ16" s="1719">
        <f t="shared" si="216"/>
        <v>12</v>
      </c>
      <c r="NK16" s="1720">
        <f t="shared" si="217"/>
        <v>2.6666666666666665</v>
      </c>
      <c r="NL16" s="1721" t="str">
        <f t="shared" si="218"/>
        <v>2.67</v>
      </c>
    </row>
    <row r="17" spans="1:376" ht="18.75" customHeight="1" x14ac:dyDescent="0.3">
      <c r="A17" s="126">
        <v>25</v>
      </c>
      <c r="B17" s="126" t="s">
        <v>99</v>
      </c>
      <c r="C17" s="127" t="s">
        <v>245</v>
      </c>
      <c r="D17" s="129" t="s">
        <v>193</v>
      </c>
      <c r="E17" s="130" t="s">
        <v>116</v>
      </c>
      <c r="F17" s="148"/>
      <c r="G17" s="211" t="s">
        <v>344</v>
      </c>
      <c r="H17" s="212" t="s">
        <v>17</v>
      </c>
      <c r="I17" s="355" t="s">
        <v>384</v>
      </c>
      <c r="J17" s="377">
        <v>7</v>
      </c>
      <c r="K17" s="381" t="str">
        <f t="shared" si="0"/>
        <v>7.0</v>
      </c>
      <c r="L17" s="302" t="str">
        <f t="shared" si="1"/>
        <v>B</v>
      </c>
      <c r="M17" s="117">
        <f t="shared" si="2"/>
        <v>3</v>
      </c>
      <c r="N17" s="67" t="str">
        <f t="shared" si="3"/>
        <v>3.0</v>
      </c>
      <c r="O17" s="1097">
        <v>7</v>
      </c>
      <c r="P17" s="176" t="str">
        <f t="shared" si="4"/>
        <v>7.0</v>
      </c>
      <c r="Q17" s="118" t="str">
        <f t="shared" si="5"/>
        <v>B</v>
      </c>
      <c r="R17" s="117">
        <f t="shared" si="6"/>
        <v>3</v>
      </c>
      <c r="S17" s="67" t="str">
        <f t="shared" si="7"/>
        <v>3.0</v>
      </c>
      <c r="T17" s="155">
        <v>7.3</v>
      </c>
      <c r="U17" s="123">
        <v>7</v>
      </c>
      <c r="V17" s="125"/>
      <c r="W17" s="5">
        <f t="shared" si="8"/>
        <v>7.1</v>
      </c>
      <c r="X17" s="6">
        <f t="shared" si="9"/>
        <v>7.1</v>
      </c>
      <c r="Y17" s="176" t="str">
        <f t="shared" si="10"/>
        <v>7.1</v>
      </c>
      <c r="Z17" s="8" t="str">
        <f t="shared" si="11"/>
        <v>B</v>
      </c>
      <c r="AA17" s="7">
        <f t="shared" si="12"/>
        <v>3</v>
      </c>
      <c r="AB17" s="7" t="str">
        <f t="shared" si="13"/>
        <v>3.0</v>
      </c>
      <c r="AC17" s="10">
        <v>3</v>
      </c>
      <c r="AD17" s="28">
        <v>3</v>
      </c>
      <c r="AE17" s="155">
        <v>8.1999999999999993</v>
      </c>
      <c r="AF17" s="140">
        <v>8</v>
      </c>
      <c r="AG17" s="125"/>
      <c r="AH17" s="53">
        <f t="shared" si="14"/>
        <v>8.1</v>
      </c>
      <c r="AI17" s="54">
        <f t="shared" si="15"/>
        <v>8.1</v>
      </c>
      <c r="AJ17" s="183" t="str">
        <f t="shared" si="16"/>
        <v>8.1</v>
      </c>
      <c r="AK17" s="51" t="str">
        <f t="shared" si="17"/>
        <v>B+</v>
      </c>
      <c r="AL17" s="55">
        <f t="shared" si="18"/>
        <v>3.5</v>
      </c>
      <c r="AM17" s="55" t="str">
        <f t="shared" si="19"/>
        <v>3.5</v>
      </c>
      <c r="AN17" s="112">
        <v>3</v>
      </c>
      <c r="AO17" s="88">
        <v>3</v>
      </c>
      <c r="AP17" s="153">
        <v>5</v>
      </c>
      <c r="AQ17" s="123">
        <v>6</v>
      </c>
      <c r="AR17" s="125"/>
      <c r="AS17" s="5">
        <f t="shared" si="20"/>
        <v>5.6</v>
      </c>
      <c r="AT17" s="25">
        <f t="shared" si="21"/>
        <v>5.6</v>
      </c>
      <c r="AU17" s="176" t="str">
        <f t="shared" si="22"/>
        <v>5.6</v>
      </c>
      <c r="AV17" s="118" t="str">
        <f t="shared" si="23"/>
        <v>C</v>
      </c>
      <c r="AW17" s="117">
        <f t="shared" si="24"/>
        <v>2</v>
      </c>
      <c r="AX17" s="117" t="str">
        <f t="shared" si="25"/>
        <v>2.0</v>
      </c>
      <c r="AY17" s="10">
        <v>3</v>
      </c>
      <c r="AZ17" s="28">
        <v>3</v>
      </c>
      <c r="BA17" s="159">
        <v>8.3000000000000007</v>
      </c>
      <c r="BB17" s="140">
        <v>8</v>
      </c>
      <c r="BC17" s="125"/>
      <c r="BD17" s="5">
        <f t="shared" si="26"/>
        <v>8.1</v>
      </c>
      <c r="BE17" s="6">
        <f t="shared" si="27"/>
        <v>8.1</v>
      </c>
      <c r="BF17" s="176" t="str">
        <f t="shared" si="28"/>
        <v>8.1</v>
      </c>
      <c r="BG17" s="8" t="str">
        <f t="shared" si="29"/>
        <v>B+</v>
      </c>
      <c r="BH17" s="7">
        <f t="shared" si="30"/>
        <v>3.5</v>
      </c>
      <c r="BI17" s="7" t="str">
        <f t="shared" si="31"/>
        <v>3.5</v>
      </c>
      <c r="BJ17" s="10">
        <v>4</v>
      </c>
      <c r="BK17" s="28">
        <v>4</v>
      </c>
      <c r="BL17" s="77">
        <v>7.6</v>
      </c>
      <c r="BM17" s="78">
        <v>5</v>
      </c>
      <c r="BN17" s="78"/>
      <c r="BO17" s="5">
        <f t="shared" si="32"/>
        <v>6</v>
      </c>
      <c r="BP17" s="25">
        <f t="shared" si="33"/>
        <v>6</v>
      </c>
      <c r="BQ17" s="176" t="str">
        <f t="shared" si="34"/>
        <v>6.0</v>
      </c>
      <c r="BR17" s="118" t="str">
        <f t="shared" si="35"/>
        <v>C</v>
      </c>
      <c r="BS17" s="7">
        <f t="shared" si="36"/>
        <v>2</v>
      </c>
      <c r="BT17" s="7" t="str">
        <f t="shared" si="37"/>
        <v>2.0</v>
      </c>
      <c r="BU17" s="10">
        <v>3</v>
      </c>
      <c r="BV17" s="27">
        <v>3</v>
      </c>
      <c r="BW17" s="159">
        <v>7.3</v>
      </c>
      <c r="BX17" s="163">
        <v>8</v>
      </c>
      <c r="BY17" s="163"/>
      <c r="BZ17" s="5">
        <f t="shared" si="38"/>
        <v>7.7</v>
      </c>
      <c r="CA17" s="25">
        <f t="shared" si="39"/>
        <v>7.7</v>
      </c>
      <c r="CB17" s="176" t="str">
        <f t="shared" si="40"/>
        <v>7.7</v>
      </c>
      <c r="CC17" s="23" t="str">
        <f t="shared" si="41"/>
        <v>B</v>
      </c>
      <c r="CD17" s="24">
        <f t="shared" si="42"/>
        <v>3</v>
      </c>
      <c r="CE17" s="24" t="str">
        <f t="shared" si="43"/>
        <v>3.0</v>
      </c>
      <c r="CF17" s="10">
        <v>2</v>
      </c>
      <c r="CG17" s="27">
        <v>2</v>
      </c>
      <c r="CH17" s="111">
        <f t="shared" si="44"/>
        <v>18</v>
      </c>
      <c r="CI17" s="109">
        <f t="shared" si="45"/>
        <v>2.8611111111111112</v>
      </c>
      <c r="CJ17" s="105" t="str">
        <f t="shared" si="46"/>
        <v>2.86</v>
      </c>
      <c r="CK17" s="106" t="str">
        <f t="shared" si="47"/>
        <v>Lên lớp</v>
      </c>
      <c r="CL17" s="107">
        <f t="shared" si="48"/>
        <v>18</v>
      </c>
      <c r="CM17" s="108">
        <f t="shared" si="49"/>
        <v>2.8611111111111112</v>
      </c>
      <c r="CN17" s="412" t="str">
        <f t="shared" si="50"/>
        <v>Lên lớp</v>
      </c>
      <c r="CO17" s="421"/>
      <c r="CP17" s="122">
        <v>9.6</v>
      </c>
      <c r="CQ17" s="97">
        <v>8</v>
      </c>
      <c r="CR17" s="97"/>
      <c r="CS17" s="5">
        <f t="shared" si="51"/>
        <v>8.6</v>
      </c>
      <c r="CT17" s="25">
        <f t="shared" si="52"/>
        <v>8.6</v>
      </c>
      <c r="CU17" s="176" t="str">
        <f t="shared" si="53"/>
        <v>8.6</v>
      </c>
      <c r="CV17" s="118" t="str">
        <f t="shared" si="54"/>
        <v>A</v>
      </c>
      <c r="CW17" s="117">
        <f t="shared" si="55"/>
        <v>4</v>
      </c>
      <c r="CX17" s="117" t="str">
        <f t="shared" si="56"/>
        <v>4.0</v>
      </c>
      <c r="CY17" s="10">
        <v>2</v>
      </c>
      <c r="CZ17" s="27">
        <v>2</v>
      </c>
      <c r="DA17" s="122">
        <v>5.5</v>
      </c>
      <c r="DB17" s="97">
        <v>5</v>
      </c>
      <c r="DC17" s="97"/>
      <c r="DD17" s="5">
        <f t="shared" si="57"/>
        <v>5.2</v>
      </c>
      <c r="DE17" s="25">
        <f t="shared" si="58"/>
        <v>5.2</v>
      </c>
      <c r="DF17" s="176" t="str">
        <f t="shared" si="59"/>
        <v>5.2</v>
      </c>
      <c r="DG17" s="118" t="str">
        <f t="shared" si="60"/>
        <v>D+</v>
      </c>
      <c r="DH17" s="117">
        <f t="shared" si="61"/>
        <v>1.5</v>
      </c>
      <c r="DI17" s="117" t="str">
        <f t="shared" si="62"/>
        <v>1.5</v>
      </c>
      <c r="DJ17" s="10">
        <v>2</v>
      </c>
      <c r="DK17" s="27">
        <v>2</v>
      </c>
      <c r="DL17" s="122">
        <v>7.8</v>
      </c>
      <c r="DM17" s="97">
        <v>6</v>
      </c>
      <c r="DN17" s="97"/>
      <c r="DO17" s="5">
        <f t="shared" si="63"/>
        <v>6.7</v>
      </c>
      <c r="DP17" s="25">
        <f t="shared" si="64"/>
        <v>6.7</v>
      </c>
      <c r="DQ17" s="176" t="str">
        <f t="shared" si="65"/>
        <v>6.7</v>
      </c>
      <c r="DR17" s="118" t="str">
        <f t="shared" si="66"/>
        <v>C+</v>
      </c>
      <c r="DS17" s="117">
        <f t="shared" si="67"/>
        <v>2.5</v>
      </c>
      <c r="DT17" s="117" t="str">
        <f t="shared" si="68"/>
        <v>2.5</v>
      </c>
      <c r="DU17" s="10">
        <v>2</v>
      </c>
      <c r="DV17" s="27">
        <v>2</v>
      </c>
      <c r="DW17" s="122">
        <v>7.7</v>
      </c>
      <c r="DX17" s="97">
        <v>9</v>
      </c>
      <c r="DY17" s="97"/>
      <c r="DZ17" s="5">
        <f t="shared" si="69"/>
        <v>8.5</v>
      </c>
      <c r="EA17" s="25">
        <f t="shared" si="70"/>
        <v>8.5</v>
      </c>
      <c r="EB17" s="176" t="str">
        <f t="shared" si="71"/>
        <v>8.5</v>
      </c>
      <c r="EC17" s="118" t="str">
        <f t="shared" si="72"/>
        <v>A</v>
      </c>
      <c r="ED17" s="117">
        <f t="shared" si="73"/>
        <v>4</v>
      </c>
      <c r="EE17" s="117" t="str">
        <f t="shared" si="74"/>
        <v>4.0</v>
      </c>
      <c r="EF17" s="10">
        <v>3</v>
      </c>
      <c r="EG17" s="27">
        <v>3</v>
      </c>
      <c r="EH17" s="122">
        <v>9</v>
      </c>
      <c r="EI17" s="97">
        <v>9</v>
      </c>
      <c r="EJ17" s="97"/>
      <c r="EK17" s="5">
        <f t="shared" si="75"/>
        <v>9</v>
      </c>
      <c r="EL17" s="25">
        <f t="shared" si="76"/>
        <v>9</v>
      </c>
      <c r="EM17" s="176" t="str">
        <f t="shared" si="77"/>
        <v>9.0</v>
      </c>
      <c r="EN17" s="118" t="str">
        <f t="shared" si="78"/>
        <v>A</v>
      </c>
      <c r="EO17" s="117">
        <f t="shared" si="79"/>
        <v>4</v>
      </c>
      <c r="EP17" s="117" t="str">
        <f t="shared" si="80"/>
        <v>4.0</v>
      </c>
      <c r="EQ17" s="10">
        <v>4</v>
      </c>
      <c r="ER17" s="27">
        <v>4</v>
      </c>
      <c r="ES17" s="122">
        <v>8.9</v>
      </c>
      <c r="ET17" s="97">
        <v>10</v>
      </c>
      <c r="EU17" s="97"/>
      <c r="EV17" s="5">
        <f t="shared" si="81"/>
        <v>9.6</v>
      </c>
      <c r="EW17" s="25">
        <f t="shared" si="82"/>
        <v>9.6</v>
      </c>
      <c r="EX17" s="176" t="str">
        <f t="shared" si="83"/>
        <v>9.6</v>
      </c>
      <c r="EY17" s="118" t="str">
        <f t="shared" si="84"/>
        <v>A</v>
      </c>
      <c r="EZ17" s="117">
        <f t="shared" si="85"/>
        <v>4</v>
      </c>
      <c r="FA17" s="117" t="str">
        <f t="shared" si="86"/>
        <v>4.0</v>
      </c>
      <c r="FB17" s="10">
        <v>3</v>
      </c>
      <c r="FC17" s="27">
        <v>3</v>
      </c>
      <c r="FD17" s="508">
        <v>6</v>
      </c>
      <c r="FE17" s="97">
        <v>7</v>
      </c>
      <c r="FF17" s="547"/>
      <c r="FG17" s="5">
        <f t="shared" si="87"/>
        <v>6.6</v>
      </c>
      <c r="FH17" s="25">
        <f t="shared" si="88"/>
        <v>6.6</v>
      </c>
      <c r="FI17" s="176" t="str">
        <f t="shared" si="89"/>
        <v>6.6</v>
      </c>
      <c r="FJ17" s="118" t="str">
        <f t="shared" si="90"/>
        <v>C+</v>
      </c>
      <c r="FK17" s="117">
        <f t="shared" si="91"/>
        <v>2.5</v>
      </c>
      <c r="FL17" s="117" t="str">
        <f t="shared" si="92"/>
        <v>2.5</v>
      </c>
      <c r="FM17" s="10">
        <v>2</v>
      </c>
      <c r="FN17" s="27">
        <v>2</v>
      </c>
      <c r="FO17" s="497">
        <f t="shared" si="93"/>
        <v>18</v>
      </c>
      <c r="FP17" s="498">
        <f t="shared" si="94"/>
        <v>3.3888888888888888</v>
      </c>
      <c r="FQ17" s="499" t="str">
        <f t="shared" si="95"/>
        <v>3.39</v>
      </c>
      <c r="FR17" s="16" t="str">
        <f t="shared" si="96"/>
        <v>Lên lớp</v>
      </c>
      <c r="FS17" s="497">
        <f t="shared" si="97"/>
        <v>36</v>
      </c>
      <c r="FT17" s="498">
        <f t="shared" si="98"/>
        <v>3.125</v>
      </c>
      <c r="FU17" s="499" t="str">
        <f t="shared" si="99"/>
        <v>3.13</v>
      </c>
      <c r="FV17" s="504">
        <f t="shared" si="100"/>
        <v>36</v>
      </c>
      <c r="FW17" s="500">
        <f t="shared" si="101"/>
        <v>7.5750000000000011</v>
      </c>
      <c r="FX17" s="501">
        <f t="shared" si="102"/>
        <v>3.125</v>
      </c>
      <c r="FY17" s="502" t="str">
        <f t="shared" si="103"/>
        <v>Lên lớp</v>
      </c>
      <c r="FZ17" s="488"/>
      <c r="GA17" s="833">
        <v>8.1</v>
      </c>
      <c r="GB17" s="800">
        <v>10</v>
      </c>
      <c r="GC17" s="800"/>
      <c r="GD17" s="5">
        <f t="shared" si="116"/>
        <v>9.1999999999999993</v>
      </c>
      <c r="GE17" s="25">
        <f t="shared" si="117"/>
        <v>9.1999999999999993</v>
      </c>
      <c r="GF17" s="176" t="str">
        <f t="shared" si="118"/>
        <v>9.2</v>
      </c>
      <c r="GG17" s="118" t="str">
        <f t="shared" si="119"/>
        <v>A</v>
      </c>
      <c r="GH17" s="117">
        <f t="shared" si="120"/>
        <v>4</v>
      </c>
      <c r="GI17" s="117" t="str">
        <f t="shared" si="121"/>
        <v>4.0</v>
      </c>
      <c r="GJ17" s="10">
        <v>2</v>
      </c>
      <c r="GK17" s="27">
        <v>2</v>
      </c>
      <c r="GL17" s="159">
        <v>8.4</v>
      </c>
      <c r="GM17" s="163">
        <v>9</v>
      </c>
      <c r="GN17" s="640"/>
      <c r="GO17" s="5">
        <f t="shared" si="122"/>
        <v>8.8000000000000007</v>
      </c>
      <c r="GP17" s="25">
        <f t="shared" si="123"/>
        <v>8.8000000000000007</v>
      </c>
      <c r="GQ17" s="176" t="str">
        <f t="shared" si="124"/>
        <v>8.8</v>
      </c>
      <c r="GR17" s="118" t="str">
        <f t="shared" si="125"/>
        <v>A</v>
      </c>
      <c r="GS17" s="117">
        <f t="shared" si="126"/>
        <v>4</v>
      </c>
      <c r="GT17" s="117" t="str">
        <f t="shared" si="127"/>
        <v>4.0</v>
      </c>
      <c r="GU17" s="781">
        <v>2</v>
      </c>
      <c r="GV17" s="27">
        <v>2</v>
      </c>
      <c r="GW17" s="159">
        <v>8.3000000000000007</v>
      </c>
      <c r="GX17" s="163">
        <v>9</v>
      </c>
      <c r="GY17" s="640"/>
      <c r="GZ17" s="5">
        <f t="shared" si="128"/>
        <v>8.6999999999999993</v>
      </c>
      <c r="HA17" s="25">
        <f t="shared" si="129"/>
        <v>8.6999999999999993</v>
      </c>
      <c r="HB17" s="176" t="str">
        <f t="shared" si="130"/>
        <v>8.7</v>
      </c>
      <c r="HC17" s="118" t="str">
        <f t="shared" si="131"/>
        <v>A</v>
      </c>
      <c r="HD17" s="117">
        <f t="shared" si="132"/>
        <v>4</v>
      </c>
      <c r="HE17" s="117" t="str">
        <f t="shared" si="133"/>
        <v>4.0</v>
      </c>
      <c r="HF17" s="10">
        <v>3</v>
      </c>
      <c r="HG17" s="28">
        <v>3</v>
      </c>
      <c r="HH17" s="159">
        <v>8.1</v>
      </c>
      <c r="HI17" s="163">
        <v>5</v>
      </c>
      <c r="HJ17" s="640"/>
      <c r="HK17" s="5">
        <f t="shared" si="134"/>
        <v>6.2</v>
      </c>
      <c r="HL17" s="25">
        <f t="shared" si="135"/>
        <v>6.2</v>
      </c>
      <c r="HM17" s="176" t="str">
        <f t="shared" si="136"/>
        <v>6.2</v>
      </c>
      <c r="HN17" s="118" t="str">
        <f t="shared" si="137"/>
        <v>C</v>
      </c>
      <c r="HO17" s="117">
        <f t="shared" si="138"/>
        <v>2</v>
      </c>
      <c r="HP17" s="117" t="str">
        <f t="shared" si="139"/>
        <v>2.0</v>
      </c>
      <c r="HQ17" s="10">
        <v>3</v>
      </c>
      <c r="HR17" s="27">
        <v>3</v>
      </c>
      <c r="HS17" s="362">
        <v>8.3000000000000007</v>
      </c>
      <c r="HT17" s="121">
        <v>10</v>
      </c>
      <c r="HU17" s="121"/>
      <c r="HV17" s="5">
        <f t="shared" si="140"/>
        <v>9.3000000000000007</v>
      </c>
      <c r="HW17" s="25">
        <f t="shared" si="141"/>
        <v>9.3000000000000007</v>
      </c>
      <c r="HX17" s="176" t="str">
        <f t="shared" si="142"/>
        <v>9.3</v>
      </c>
      <c r="HY17" s="118" t="str">
        <f t="shared" si="143"/>
        <v>A</v>
      </c>
      <c r="HZ17" s="117">
        <f t="shared" si="144"/>
        <v>4</v>
      </c>
      <c r="IA17" s="117" t="str">
        <f t="shared" si="145"/>
        <v>4.0</v>
      </c>
      <c r="IB17" s="10">
        <v>3</v>
      </c>
      <c r="IC17" s="27">
        <v>3</v>
      </c>
      <c r="ID17" s="31">
        <v>8.1999999999999993</v>
      </c>
      <c r="IE17" s="800">
        <v>10</v>
      </c>
      <c r="IF17" s="800"/>
      <c r="IG17" s="816">
        <f t="shared" si="146"/>
        <v>9.3000000000000007</v>
      </c>
      <c r="IH17" s="817">
        <f t="shared" si="147"/>
        <v>9.3000000000000007</v>
      </c>
      <c r="II17" s="818" t="str">
        <f t="shared" si="148"/>
        <v>9.3</v>
      </c>
      <c r="IJ17" s="819" t="str">
        <f t="shared" si="149"/>
        <v>A</v>
      </c>
      <c r="IK17" s="820">
        <f t="shared" si="104"/>
        <v>4</v>
      </c>
      <c r="IL17" s="820" t="str">
        <f t="shared" si="105"/>
        <v>4.0</v>
      </c>
      <c r="IM17" s="821">
        <v>2</v>
      </c>
      <c r="IN17" s="822">
        <v>2</v>
      </c>
      <c r="IO17" s="122">
        <v>7.6</v>
      </c>
      <c r="IP17" s="97">
        <v>9</v>
      </c>
      <c r="IQ17" s="97"/>
      <c r="IR17" s="5">
        <f t="shared" si="150"/>
        <v>8.4</v>
      </c>
      <c r="IS17" s="25">
        <f t="shared" si="151"/>
        <v>8.4</v>
      </c>
      <c r="IT17" s="176" t="str">
        <f t="shared" si="152"/>
        <v>8.4</v>
      </c>
      <c r="IU17" s="118" t="str">
        <f t="shared" si="153"/>
        <v>B+</v>
      </c>
      <c r="IV17" s="117">
        <f t="shared" si="154"/>
        <v>3.5</v>
      </c>
      <c r="IW17" s="117" t="str">
        <f t="shared" si="155"/>
        <v>3.5</v>
      </c>
      <c r="IX17" s="10">
        <v>3</v>
      </c>
      <c r="IY17" s="27">
        <v>3</v>
      </c>
      <c r="IZ17" s="508">
        <v>8.6999999999999993</v>
      </c>
      <c r="JA17" s="97">
        <v>9</v>
      </c>
      <c r="JB17" s="547"/>
      <c r="JC17" s="5">
        <f t="shared" si="156"/>
        <v>8.9</v>
      </c>
      <c r="JD17" s="25">
        <f t="shared" si="157"/>
        <v>8.9</v>
      </c>
      <c r="JE17" s="176" t="str">
        <f t="shared" si="158"/>
        <v>8.9</v>
      </c>
      <c r="JF17" s="118" t="str">
        <f t="shared" si="159"/>
        <v>A</v>
      </c>
      <c r="JG17" s="117">
        <f t="shared" si="160"/>
        <v>4</v>
      </c>
      <c r="JH17" s="117" t="str">
        <f t="shared" si="161"/>
        <v>4.0</v>
      </c>
      <c r="JI17" s="10">
        <v>2</v>
      </c>
      <c r="JJ17" s="27">
        <v>2</v>
      </c>
      <c r="JK17" s="31">
        <v>8.6</v>
      </c>
      <c r="JL17" s="800">
        <v>8</v>
      </c>
      <c r="JM17" s="801"/>
      <c r="JN17" s="5">
        <f t="shared" si="162"/>
        <v>8.1999999999999993</v>
      </c>
      <c r="JO17" s="25">
        <f t="shared" si="163"/>
        <v>8.1999999999999993</v>
      </c>
      <c r="JP17" s="176" t="str">
        <f t="shared" si="106"/>
        <v>8.2</v>
      </c>
      <c r="JQ17" s="118" t="str">
        <f t="shared" si="107"/>
        <v>B+</v>
      </c>
      <c r="JR17" s="117">
        <f t="shared" si="164"/>
        <v>3.5</v>
      </c>
      <c r="JS17" s="117" t="str">
        <f t="shared" si="165"/>
        <v>3.5</v>
      </c>
      <c r="JT17" s="10">
        <v>3</v>
      </c>
      <c r="JU17" s="27">
        <v>3</v>
      </c>
      <c r="JV17" s="122">
        <v>7.6</v>
      </c>
      <c r="JW17" s="454">
        <v>7.5</v>
      </c>
      <c r="JX17" s="454"/>
      <c r="JY17" s="5">
        <f t="shared" si="166"/>
        <v>7.5</v>
      </c>
      <c r="JZ17" s="25">
        <f t="shared" si="167"/>
        <v>7.5</v>
      </c>
      <c r="KA17" s="176" t="str">
        <f t="shared" si="108"/>
        <v>7.5</v>
      </c>
      <c r="KB17" s="118" t="str">
        <f t="shared" si="109"/>
        <v>B</v>
      </c>
      <c r="KC17" s="117">
        <f t="shared" si="168"/>
        <v>3</v>
      </c>
      <c r="KD17" s="117" t="str">
        <f t="shared" si="169"/>
        <v>3.0</v>
      </c>
      <c r="KE17" s="10">
        <v>2</v>
      </c>
      <c r="KF17" s="27">
        <v>2</v>
      </c>
      <c r="KG17" s="884">
        <f t="shared" si="170"/>
        <v>25</v>
      </c>
      <c r="KH17" s="885">
        <f t="shared" si="171"/>
        <v>3.56</v>
      </c>
      <c r="KI17" s="886" t="str">
        <f t="shared" si="172"/>
        <v>3.56</v>
      </c>
      <c r="KJ17" s="521" t="str">
        <f t="shared" si="173"/>
        <v>Lên lớp</v>
      </c>
      <c r="KK17" s="887">
        <f t="shared" si="174"/>
        <v>61</v>
      </c>
      <c r="KL17" s="885">
        <f t="shared" si="175"/>
        <v>3.3032786885245899</v>
      </c>
      <c r="KM17" s="886" t="str">
        <f t="shared" si="176"/>
        <v>3.30</v>
      </c>
      <c r="KN17" s="888">
        <f t="shared" si="177"/>
        <v>25</v>
      </c>
      <c r="KO17" s="889">
        <f t="shared" si="178"/>
        <v>8.3919999999999995</v>
      </c>
      <c r="KP17" s="890">
        <f t="shared" si="179"/>
        <v>3.56</v>
      </c>
      <c r="KQ17" s="891">
        <f t="shared" si="180"/>
        <v>61</v>
      </c>
      <c r="KR17" s="892">
        <f t="shared" si="181"/>
        <v>7.9098360655737707</v>
      </c>
      <c r="KS17" s="893">
        <f t="shared" si="182"/>
        <v>3.3032786885245899</v>
      </c>
      <c r="KT17" s="521" t="str">
        <f t="shared" si="183"/>
        <v>Lên lớp</v>
      </c>
      <c r="KU17" s="1235"/>
      <c r="KV17" s="1668">
        <v>6</v>
      </c>
      <c r="KW17" s="1679">
        <v>7</v>
      </c>
      <c r="KX17" s="9"/>
      <c r="KY17" s="5">
        <f t="shared" si="184"/>
        <v>6.6</v>
      </c>
      <c r="KZ17" s="25">
        <f t="shared" si="185"/>
        <v>6.6</v>
      </c>
      <c r="LA17" s="176" t="str">
        <f t="shared" si="186"/>
        <v>6.6</v>
      </c>
      <c r="LB17" s="118" t="str">
        <f t="shared" si="187"/>
        <v>C+</v>
      </c>
      <c r="LC17" s="117">
        <f t="shared" si="188"/>
        <v>2.5</v>
      </c>
      <c r="LD17" s="117" t="str">
        <f t="shared" si="189"/>
        <v>2.5</v>
      </c>
      <c r="LE17" s="10">
        <v>4</v>
      </c>
      <c r="LF17" s="27">
        <v>4</v>
      </c>
      <c r="LG17" s="122">
        <v>8.1999999999999993</v>
      </c>
      <c r="LH17" s="97">
        <v>7</v>
      </c>
      <c r="LI17" s="97"/>
      <c r="LJ17" s="5">
        <f t="shared" si="190"/>
        <v>7.5</v>
      </c>
      <c r="LK17" s="25">
        <f t="shared" si="191"/>
        <v>7.5</v>
      </c>
      <c r="LL17" s="176" t="str">
        <f t="shared" si="192"/>
        <v>7.5</v>
      </c>
      <c r="LM17" s="118" t="str">
        <f t="shared" si="193"/>
        <v>B</v>
      </c>
      <c r="LN17" s="117">
        <f t="shared" si="194"/>
        <v>3</v>
      </c>
      <c r="LO17" s="117" t="str">
        <f t="shared" si="195"/>
        <v>3.0</v>
      </c>
      <c r="LP17" s="10">
        <v>1</v>
      </c>
      <c r="LQ17" s="27">
        <v>1</v>
      </c>
      <c r="LR17" s="508">
        <v>8</v>
      </c>
      <c r="LS17" s="547">
        <v>8</v>
      </c>
      <c r="LT17" s="547"/>
      <c r="LU17" s="5">
        <f t="shared" si="196"/>
        <v>8</v>
      </c>
      <c r="LV17" s="25">
        <f t="shared" si="197"/>
        <v>8</v>
      </c>
      <c r="LW17" s="176" t="str">
        <f t="shared" si="198"/>
        <v>8.0</v>
      </c>
      <c r="LX17" s="118" t="str">
        <f t="shared" si="199"/>
        <v>B+</v>
      </c>
      <c r="LY17" s="117">
        <f t="shared" si="200"/>
        <v>3.5</v>
      </c>
      <c r="LZ17" s="117" t="str">
        <f t="shared" si="201"/>
        <v>3.5</v>
      </c>
      <c r="MA17" s="10">
        <v>1</v>
      </c>
      <c r="MB17" s="27">
        <v>1</v>
      </c>
      <c r="MC17" s="122">
        <v>9</v>
      </c>
      <c r="MD17" s="97">
        <v>10</v>
      </c>
      <c r="ME17" s="454"/>
      <c r="MF17" s="816">
        <f t="shared" si="202"/>
        <v>9.6</v>
      </c>
      <c r="MG17" s="817">
        <f t="shared" si="203"/>
        <v>9.6</v>
      </c>
      <c r="MH17" s="818" t="str">
        <f t="shared" si="204"/>
        <v>9.6</v>
      </c>
      <c r="MI17" s="819" t="str">
        <f t="shared" si="205"/>
        <v>A</v>
      </c>
      <c r="MJ17" s="820">
        <f t="shared" si="110"/>
        <v>4</v>
      </c>
      <c r="MK17" s="820" t="str">
        <f t="shared" si="111"/>
        <v>4.0</v>
      </c>
      <c r="ML17" s="821">
        <v>2</v>
      </c>
      <c r="MM17" s="822">
        <v>2</v>
      </c>
      <c r="MN17" s="1668">
        <v>5</v>
      </c>
      <c r="MO17" s="1682">
        <v>5</v>
      </c>
      <c r="MP17" s="9"/>
      <c r="MQ17" s="855">
        <f t="shared" si="206"/>
        <v>5</v>
      </c>
      <c r="MR17" s="856">
        <f t="shared" si="207"/>
        <v>5</v>
      </c>
      <c r="MS17" s="857" t="str">
        <f t="shared" si="208"/>
        <v>5.0</v>
      </c>
      <c r="MT17" s="858" t="str">
        <f t="shared" si="209"/>
        <v>D+</v>
      </c>
      <c r="MU17" s="859">
        <f t="shared" si="112"/>
        <v>1.5</v>
      </c>
      <c r="MV17" s="859" t="str">
        <f t="shared" si="113"/>
        <v>1.5</v>
      </c>
      <c r="MW17" s="781">
        <v>2</v>
      </c>
      <c r="MX17" s="860">
        <v>2</v>
      </c>
      <c r="MY17" s="1668">
        <v>6.8</v>
      </c>
      <c r="MZ17" s="1696">
        <v>7.5</v>
      </c>
      <c r="NA17" s="9"/>
      <c r="NB17" s="1704">
        <f t="shared" si="210"/>
        <v>7.2</v>
      </c>
      <c r="NC17" s="1705">
        <f t="shared" si="211"/>
        <v>7.2</v>
      </c>
      <c r="ND17" s="857" t="str">
        <f t="shared" si="212"/>
        <v>7.2</v>
      </c>
      <c r="NE17" s="1706" t="str">
        <f t="shared" si="213"/>
        <v>B</v>
      </c>
      <c r="NF17" s="1705">
        <f t="shared" si="214"/>
        <v>3</v>
      </c>
      <c r="NG17" s="1705" t="str">
        <f t="shared" si="215"/>
        <v>3.0</v>
      </c>
      <c r="NH17" s="1707">
        <v>2</v>
      </c>
      <c r="NI17" s="860">
        <v>2</v>
      </c>
      <c r="NJ17" s="1719">
        <f t="shared" si="216"/>
        <v>12</v>
      </c>
      <c r="NK17" s="1720">
        <f t="shared" si="217"/>
        <v>2.7916666666666665</v>
      </c>
      <c r="NL17" s="1721" t="str">
        <f t="shared" si="218"/>
        <v>2.79</v>
      </c>
    </row>
    <row r="18" spans="1:376" ht="18.75" customHeight="1" x14ac:dyDescent="0.3">
      <c r="A18" s="126">
        <v>27</v>
      </c>
      <c r="B18" s="126" t="s">
        <v>99</v>
      </c>
      <c r="C18" s="127" t="s">
        <v>249</v>
      </c>
      <c r="D18" s="129" t="s">
        <v>250</v>
      </c>
      <c r="E18" s="130" t="s">
        <v>38</v>
      </c>
      <c r="F18" s="148"/>
      <c r="G18" s="211" t="s">
        <v>346</v>
      </c>
      <c r="H18" s="212" t="s">
        <v>16</v>
      </c>
      <c r="I18" s="355" t="s">
        <v>50</v>
      </c>
      <c r="J18" s="377">
        <v>6.3</v>
      </c>
      <c r="K18" s="381" t="str">
        <f t="shared" si="0"/>
        <v>6.3</v>
      </c>
      <c r="L18" s="302" t="str">
        <f t="shared" si="1"/>
        <v>C</v>
      </c>
      <c r="M18" s="117">
        <f t="shared" si="2"/>
        <v>2</v>
      </c>
      <c r="N18" s="67" t="str">
        <f t="shared" si="3"/>
        <v>2.0</v>
      </c>
      <c r="O18" s="1097">
        <v>6</v>
      </c>
      <c r="P18" s="176" t="str">
        <f t="shared" si="4"/>
        <v>6.0</v>
      </c>
      <c r="Q18" s="118" t="str">
        <f t="shared" si="5"/>
        <v>C</v>
      </c>
      <c r="R18" s="117">
        <f t="shared" si="6"/>
        <v>2</v>
      </c>
      <c r="S18" s="67" t="str">
        <f t="shared" si="7"/>
        <v>2.0</v>
      </c>
      <c r="T18" s="155">
        <v>6.7</v>
      </c>
      <c r="U18" s="123">
        <v>7</v>
      </c>
      <c r="V18" s="125"/>
      <c r="W18" s="5">
        <f t="shared" si="8"/>
        <v>6.9</v>
      </c>
      <c r="X18" s="6">
        <f t="shared" si="9"/>
        <v>6.9</v>
      </c>
      <c r="Y18" s="176" t="str">
        <f t="shared" si="10"/>
        <v>6.9</v>
      </c>
      <c r="Z18" s="8" t="str">
        <f t="shared" si="11"/>
        <v>C+</v>
      </c>
      <c r="AA18" s="7">
        <f t="shared" si="12"/>
        <v>2.5</v>
      </c>
      <c r="AB18" s="7" t="str">
        <f t="shared" si="13"/>
        <v>2.5</v>
      </c>
      <c r="AC18" s="10">
        <v>3</v>
      </c>
      <c r="AD18" s="28">
        <v>3</v>
      </c>
      <c r="AE18" s="162">
        <v>7.8</v>
      </c>
      <c r="AF18" s="140">
        <v>8</v>
      </c>
      <c r="AG18" s="125"/>
      <c r="AH18" s="53">
        <f t="shared" si="14"/>
        <v>7.9</v>
      </c>
      <c r="AI18" s="54">
        <f t="shared" si="15"/>
        <v>7.9</v>
      </c>
      <c r="AJ18" s="183" t="str">
        <f t="shared" si="16"/>
        <v>7.9</v>
      </c>
      <c r="AK18" s="51" t="str">
        <f t="shared" si="17"/>
        <v>B</v>
      </c>
      <c r="AL18" s="55">
        <f t="shared" si="18"/>
        <v>3</v>
      </c>
      <c r="AM18" s="55" t="str">
        <f t="shared" si="19"/>
        <v>3.0</v>
      </c>
      <c r="AN18" s="112">
        <v>3</v>
      </c>
      <c r="AO18" s="88">
        <v>3</v>
      </c>
      <c r="AP18" s="153">
        <v>6.4</v>
      </c>
      <c r="AQ18" s="123">
        <v>6</v>
      </c>
      <c r="AR18" s="125"/>
      <c r="AS18" s="5">
        <f t="shared" si="20"/>
        <v>6.2</v>
      </c>
      <c r="AT18" s="25">
        <f t="shared" si="21"/>
        <v>6.2</v>
      </c>
      <c r="AU18" s="176" t="str">
        <f t="shared" si="22"/>
        <v>6.2</v>
      </c>
      <c r="AV18" s="118" t="str">
        <f t="shared" si="23"/>
        <v>C</v>
      </c>
      <c r="AW18" s="117">
        <f t="shared" si="24"/>
        <v>2</v>
      </c>
      <c r="AX18" s="117" t="str">
        <f t="shared" si="25"/>
        <v>2.0</v>
      </c>
      <c r="AY18" s="10">
        <v>3</v>
      </c>
      <c r="AZ18" s="28">
        <v>3</v>
      </c>
      <c r="BA18" s="159">
        <v>8</v>
      </c>
      <c r="BB18" s="140">
        <v>6</v>
      </c>
      <c r="BC18" s="125"/>
      <c r="BD18" s="5">
        <f t="shared" si="26"/>
        <v>6.8</v>
      </c>
      <c r="BE18" s="6">
        <f t="shared" si="27"/>
        <v>6.8</v>
      </c>
      <c r="BF18" s="176" t="str">
        <f t="shared" si="28"/>
        <v>6.8</v>
      </c>
      <c r="BG18" s="8" t="str">
        <f t="shared" si="29"/>
        <v>C+</v>
      </c>
      <c r="BH18" s="7">
        <f t="shared" si="30"/>
        <v>2.5</v>
      </c>
      <c r="BI18" s="7" t="str">
        <f t="shared" si="31"/>
        <v>2.5</v>
      </c>
      <c r="BJ18" s="10">
        <v>4</v>
      </c>
      <c r="BK18" s="28">
        <v>4</v>
      </c>
      <c r="BL18" s="77">
        <v>7.1</v>
      </c>
      <c r="BM18" s="78">
        <v>3</v>
      </c>
      <c r="BN18" s="78"/>
      <c r="BO18" s="5">
        <f t="shared" si="32"/>
        <v>4.5999999999999996</v>
      </c>
      <c r="BP18" s="25">
        <f t="shared" si="33"/>
        <v>4.5999999999999996</v>
      </c>
      <c r="BQ18" s="176" t="str">
        <f t="shared" si="34"/>
        <v>4.6</v>
      </c>
      <c r="BR18" s="118" t="str">
        <f t="shared" si="35"/>
        <v>D</v>
      </c>
      <c r="BS18" s="7">
        <f t="shared" si="36"/>
        <v>1</v>
      </c>
      <c r="BT18" s="7" t="str">
        <f t="shared" si="37"/>
        <v>1.0</v>
      </c>
      <c r="BU18" s="10">
        <v>3</v>
      </c>
      <c r="BV18" s="27">
        <v>3</v>
      </c>
      <c r="BW18" s="159">
        <v>5.7</v>
      </c>
      <c r="BX18" s="163">
        <v>5</v>
      </c>
      <c r="BY18" s="163"/>
      <c r="BZ18" s="5">
        <f t="shared" si="38"/>
        <v>5.3</v>
      </c>
      <c r="CA18" s="25">
        <f t="shared" si="39"/>
        <v>5.3</v>
      </c>
      <c r="CB18" s="176" t="str">
        <f t="shared" si="40"/>
        <v>5.3</v>
      </c>
      <c r="CC18" s="23" t="str">
        <f t="shared" si="41"/>
        <v>D+</v>
      </c>
      <c r="CD18" s="24">
        <f t="shared" si="42"/>
        <v>1.5</v>
      </c>
      <c r="CE18" s="24" t="str">
        <f t="shared" si="43"/>
        <v>1.5</v>
      </c>
      <c r="CF18" s="10">
        <v>2</v>
      </c>
      <c r="CG18" s="27">
        <v>2</v>
      </c>
      <c r="CH18" s="111">
        <f t="shared" si="44"/>
        <v>18</v>
      </c>
      <c r="CI18" s="109">
        <f t="shared" si="45"/>
        <v>2.1388888888888888</v>
      </c>
      <c r="CJ18" s="105" t="str">
        <f t="shared" si="46"/>
        <v>2.14</v>
      </c>
      <c r="CK18" s="106" t="str">
        <f t="shared" si="47"/>
        <v>Lên lớp</v>
      </c>
      <c r="CL18" s="107">
        <f t="shared" si="48"/>
        <v>18</v>
      </c>
      <c r="CM18" s="108">
        <f t="shared" si="49"/>
        <v>2.1388888888888888</v>
      </c>
      <c r="CN18" s="412" t="str">
        <f t="shared" si="50"/>
        <v>Lên lớp</v>
      </c>
      <c r="CO18" s="421"/>
      <c r="CP18" s="122">
        <v>7.2</v>
      </c>
      <c r="CQ18" s="97">
        <v>6</v>
      </c>
      <c r="CR18" s="97"/>
      <c r="CS18" s="5">
        <f t="shared" si="51"/>
        <v>6.5</v>
      </c>
      <c r="CT18" s="25">
        <f t="shared" si="52"/>
        <v>6.5</v>
      </c>
      <c r="CU18" s="176" t="str">
        <f t="shared" si="53"/>
        <v>6.5</v>
      </c>
      <c r="CV18" s="118" t="str">
        <f t="shared" si="54"/>
        <v>C+</v>
      </c>
      <c r="CW18" s="117">
        <f t="shared" si="55"/>
        <v>2.5</v>
      </c>
      <c r="CX18" s="117" t="str">
        <f t="shared" si="56"/>
        <v>2.5</v>
      </c>
      <c r="CY18" s="10">
        <v>2</v>
      </c>
      <c r="CZ18" s="27">
        <v>2</v>
      </c>
      <c r="DA18" s="122">
        <v>6.2</v>
      </c>
      <c r="DB18" s="97">
        <v>8</v>
      </c>
      <c r="DC18" s="97"/>
      <c r="DD18" s="5">
        <f t="shared" si="57"/>
        <v>7.3</v>
      </c>
      <c r="DE18" s="25">
        <f t="shared" si="58"/>
        <v>7.3</v>
      </c>
      <c r="DF18" s="176" t="str">
        <f t="shared" si="59"/>
        <v>7.3</v>
      </c>
      <c r="DG18" s="118" t="str">
        <f t="shared" si="60"/>
        <v>B</v>
      </c>
      <c r="DH18" s="117">
        <f t="shared" si="61"/>
        <v>3</v>
      </c>
      <c r="DI18" s="117" t="str">
        <f t="shared" si="62"/>
        <v>3.0</v>
      </c>
      <c r="DJ18" s="10">
        <v>2</v>
      </c>
      <c r="DK18" s="27">
        <v>2</v>
      </c>
      <c r="DL18" s="122">
        <v>7.8</v>
      </c>
      <c r="DM18" s="97">
        <v>7</v>
      </c>
      <c r="DN18" s="97"/>
      <c r="DO18" s="5">
        <f t="shared" si="63"/>
        <v>7.3</v>
      </c>
      <c r="DP18" s="25">
        <f t="shared" si="64"/>
        <v>7.3</v>
      </c>
      <c r="DQ18" s="176" t="str">
        <f t="shared" si="65"/>
        <v>7.3</v>
      </c>
      <c r="DR18" s="118" t="str">
        <f t="shared" si="66"/>
        <v>B</v>
      </c>
      <c r="DS18" s="117">
        <f t="shared" si="67"/>
        <v>3</v>
      </c>
      <c r="DT18" s="117" t="str">
        <f t="shared" si="68"/>
        <v>3.0</v>
      </c>
      <c r="DU18" s="10">
        <v>2</v>
      </c>
      <c r="DV18" s="27">
        <v>2</v>
      </c>
      <c r="DW18" s="122">
        <v>7.5</v>
      </c>
      <c r="DX18" s="97">
        <v>9</v>
      </c>
      <c r="DY18" s="97"/>
      <c r="DZ18" s="5">
        <f t="shared" si="69"/>
        <v>8.4</v>
      </c>
      <c r="EA18" s="25">
        <f t="shared" si="70"/>
        <v>8.4</v>
      </c>
      <c r="EB18" s="176" t="str">
        <f t="shared" si="71"/>
        <v>8.4</v>
      </c>
      <c r="EC18" s="118" t="str">
        <f t="shared" si="72"/>
        <v>B+</v>
      </c>
      <c r="ED18" s="117">
        <f t="shared" si="73"/>
        <v>3.5</v>
      </c>
      <c r="EE18" s="117" t="str">
        <f t="shared" si="74"/>
        <v>3.5</v>
      </c>
      <c r="EF18" s="10">
        <v>3</v>
      </c>
      <c r="EG18" s="27">
        <v>3</v>
      </c>
      <c r="EH18" s="122">
        <v>8.6999999999999993</v>
      </c>
      <c r="EI18" s="97">
        <v>7</v>
      </c>
      <c r="EJ18" s="97"/>
      <c r="EK18" s="5">
        <f t="shared" si="75"/>
        <v>7.7</v>
      </c>
      <c r="EL18" s="25">
        <f t="shared" si="76"/>
        <v>7.7</v>
      </c>
      <c r="EM18" s="176" t="str">
        <f t="shared" si="77"/>
        <v>7.7</v>
      </c>
      <c r="EN18" s="118" t="str">
        <f t="shared" si="78"/>
        <v>B</v>
      </c>
      <c r="EO18" s="117">
        <f t="shared" si="79"/>
        <v>3</v>
      </c>
      <c r="EP18" s="117" t="str">
        <f t="shared" si="80"/>
        <v>3.0</v>
      </c>
      <c r="EQ18" s="10">
        <v>4</v>
      </c>
      <c r="ER18" s="27">
        <v>4</v>
      </c>
      <c r="ES18" s="122">
        <v>8</v>
      </c>
      <c r="ET18" s="97">
        <v>9</v>
      </c>
      <c r="EU18" s="97"/>
      <c r="EV18" s="5">
        <f t="shared" si="81"/>
        <v>8.6</v>
      </c>
      <c r="EW18" s="25">
        <f t="shared" si="82"/>
        <v>8.6</v>
      </c>
      <c r="EX18" s="176" t="str">
        <f t="shared" si="83"/>
        <v>8.6</v>
      </c>
      <c r="EY18" s="118" t="str">
        <f t="shared" si="84"/>
        <v>A</v>
      </c>
      <c r="EZ18" s="117">
        <f t="shared" si="85"/>
        <v>4</v>
      </c>
      <c r="FA18" s="117" t="str">
        <f t="shared" si="86"/>
        <v>4.0</v>
      </c>
      <c r="FB18" s="10">
        <v>3</v>
      </c>
      <c r="FC18" s="27">
        <v>3</v>
      </c>
      <c r="FD18" s="508">
        <v>8.6999999999999993</v>
      </c>
      <c r="FE18" s="547">
        <v>7.5</v>
      </c>
      <c r="FF18" s="547"/>
      <c r="FG18" s="5">
        <f t="shared" si="87"/>
        <v>8</v>
      </c>
      <c r="FH18" s="25">
        <f t="shared" si="88"/>
        <v>8</v>
      </c>
      <c r="FI18" s="176" t="str">
        <f t="shared" si="89"/>
        <v>8.0</v>
      </c>
      <c r="FJ18" s="118" t="str">
        <f t="shared" si="90"/>
        <v>B+</v>
      </c>
      <c r="FK18" s="117">
        <f t="shared" si="91"/>
        <v>3.5</v>
      </c>
      <c r="FL18" s="117" t="str">
        <f t="shared" si="92"/>
        <v>3.5</v>
      </c>
      <c r="FM18" s="10">
        <v>2</v>
      </c>
      <c r="FN18" s="27">
        <v>2</v>
      </c>
      <c r="FO18" s="497">
        <f t="shared" si="93"/>
        <v>18</v>
      </c>
      <c r="FP18" s="498">
        <f t="shared" si="94"/>
        <v>3.25</v>
      </c>
      <c r="FQ18" s="499" t="str">
        <f t="shared" si="95"/>
        <v>3.25</v>
      </c>
      <c r="FR18" s="16" t="str">
        <f t="shared" si="96"/>
        <v>Lên lớp</v>
      </c>
      <c r="FS18" s="497">
        <f t="shared" si="97"/>
        <v>36</v>
      </c>
      <c r="FT18" s="498">
        <f t="shared" si="98"/>
        <v>2.6944444444444446</v>
      </c>
      <c r="FU18" s="499" t="str">
        <f t="shared" si="99"/>
        <v>2.69</v>
      </c>
      <c r="FV18" s="504">
        <f t="shared" si="100"/>
        <v>36</v>
      </c>
      <c r="FW18" s="500">
        <f t="shared" si="101"/>
        <v>7.0722222222222211</v>
      </c>
      <c r="FX18" s="501">
        <f t="shared" si="102"/>
        <v>2.6944444444444446</v>
      </c>
      <c r="FY18" s="502" t="str">
        <f t="shared" si="103"/>
        <v>Lên lớp</v>
      </c>
      <c r="FZ18" s="488"/>
      <c r="GA18" s="833">
        <v>8</v>
      </c>
      <c r="GB18" s="800">
        <v>10</v>
      </c>
      <c r="GC18" s="800"/>
      <c r="GD18" s="5">
        <f t="shared" si="116"/>
        <v>9.1999999999999993</v>
      </c>
      <c r="GE18" s="25">
        <f t="shared" si="117"/>
        <v>9.1999999999999993</v>
      </c>
      <c r="GF18" s="176" t="str">
        <f t="shared" si="118"/>
        <v>9.2</v>
      </c>
      <c r="GG18" s="118" t="str">
        <f t="shared" si="119"/>
        <v>A</v>
      </c>
      <c r="GH18" s="117">
        <f t="shared" si="120"/>
        <v>4</v>
      </c>
      <c r="GI18" s="117" t="str">
        <f t="shared" si="121"/>
        <v>4.0</v>
      </c>
      <c r="GJ18" s="10">
        <v>2</v>
      </c>
      <c r="GK18" s="27">
        <v>2</v>
      </c>
      <c r="GL18" s="159">
        <v>7.6</v>
      </c>
      <c r="GM18" s="163">
        <v>9</v>
      </c>
      <c r="GN18" s="640"/>
      <c r="GO18" s="5">
        <f t="shared" si="122"/>
        <v>8.4</v>
      </c>
      <c r="GP18" s="25">
        <f t="shared" si="123"/>
        <v>8.4</v>
      </c>
      <c r="GQ18" s="176" t="str">
        <f t="shared" si="124"/>
        <v>8.4</v>
      </c>
      <c r="GR18" s="118" t="str">
        <f t="shared" si="125"/>
        <v>B+</v>
      </c>
      <c r="GS18" s="117">
        <f t="shared" si="126"/>
        <v>3.5</v>
      </c>
      <c r="GT18" s="117" t="str">
        <f t="shared" si="127"/>
        <v>3.5</v>
      </c>
      <c r="GU18" s="622">
        <v>2</v>
      </c>
      <c r="GV18" s="27">
        <v>2</v>
      </c>
      <c r="GW18" s="159">
        <v>8</v>
      </c>
      <c r="GX18" s="163">
        <v>9</v>
      </c>
      <c r="GY18" s="640"/>
      <c r="GZ18" s="5">
        <f t="shared" si="128"/>
        <v>8.6</v>
      </c>
      <c r="HA18" s="25">
        <f t="shared" si="129"/>
        <v>8.6</v>
      </c>
      <c r="HB18" s="176" t="str">
        <f t="shared" si="130"/>
        <v>8.6</v>
      </c>
      <c r="HC18" s="118" t="str">
        <f t="shared" si="131"/>
        <v>A</v>
      </c>
      <c r="HD18" s="117">
        <f t="shared" si="132"/>
        <v>4</v>
      </c>
      <c r="HE18" s="117" t="str">
        <f t="shared" si="133"/>
        <v>4.0</v>
      </c>
      <c r="HF18" s="10">
        <v>3</v>
      </c>
      <c r="HG18" s="28">
        <v>3</v>
      </c>
      <c r="HH18" s="159">
        <v>7.6</v>
      </c>
      <c r="HI18" s="163">
        <v>9</v>
      </c>
      <c r="HJ18" s="640"/>
      <c r="HK18" s="5">
        <f t="shared" si="134"/>
        <v>8.4</v>
      </c>
      <c r="HL18" s="25">
        <f t="shared" si="135"/>
        <v>8.4</v>
      </c>
      <c r="HM18" s="176" t="str">
        <f t="shared" si="136"/>
        <v>8.4</v>
      </c>
      <c r="HN18" s="118" t="str">
        <f t="shared" si="137"/>
        <v>B+</v>
      </c>
      <c r="HO18" s="117">
        <f t="shared" si="138"/>
        <v>3.5</v>
      </c>
      <c r="HP18" s="117" t="str">
        <f t="shared" si="139"/>
        <v>3.5</v>
      </c>
      <c r="HQ18" s="10">
        <v>3</v>
      </c>
      <c r="HR18" s="27">
        <v>3</v>
      </c>
      <c r="HS18" s="362">
        <v>9.3000000000000007</v>
      </c>
      <c r="HT18" s="121">
        <v>10</v>
      </c>
      <c r="HU18" s="121"/>
      <c r="HV18" s="5">
        <f t="shared" si="140"/>
        <v>9.6999999999999993</v>
      </c>
      <c r="HW18" s="25">
        <f t="shared" si="141"/>
        <v>9.6999999999999993</v>
      </c>
      <c r="HX18" s="176" t="str">
        <f t="shared" si="142"/>
        <v>9.7</v>
      </c>
      <c r="HY18" s="118" t="str">
        <f t="shared" si="143"/>
        <v>A</v>
      </c>
      <c r="HZ18" s="117">
        <f t="shared" si="144"/>
        <v>4</v>
      </c>
      <c r="IA18" s="117" t="str">
        <f t="shared" si="145"/>
        <v>4.0</v>
      </c>
      <c r="IB18" s="10">
        <v>3</v>
      </c>
      <c r="IC18" s="27">
        <v>3</v>
      </c>
      <c r="ID18" s="31">
        <v>7.2</v>
      </c>
      <c r="IE18" s="800">
        <v>9</v>
      </c>
      <c r="IF18" s="800"/>
      <c r="IG18" s="816">
        <f t="shared" si="146"/>
        <v>8.3000000000000007</v>
      </c>
      <c r="IH18" s="817">
        <f t="shared" si="147"/>
        <v>8.3000000000000007</v>
      </c>
      <c r="II18" s="818" t="str">
        <f t="shared" si="148"/>
        <v>8.3</v>
      </c>
      <c r="IJ18" s="819" t="str">
        <f t="shared" si="149"/>
        <v>B+</v>
      </c>
      <c r="IK18" s="820">
        <f t="shared" si="104"/>
        <v>3.5</v>
      </c>
      <c r="IL18" s="820" t="str">
        <f t="shared" si="105"/>
        <v>3.5</v>
      </c>
      <c r="IM18" s="821">
        <v>2</v>
      </c>
      <c r="IN18" s="822">
        <v>2</v>
      </c>
      <c r="IO18" s="122">
        <v>8.6</v>
      </c>
      <c r="IP18" s="97">
        <v>9</v>
      </c>
      <c r="IQ18" s="97"/>
      <c r="IR18" s="5">
        <f t="shared" si="150"/>
        <v>8.8000000000000007</v>
      </c>
      <c r="IS18" s="25">
        <f t="shared" si="151"/>
        <v>8.8000000000000007</v>
      </c>
      <c r="IT18" s="176" t="str">
        <f t="shared" si="152"/>
        <v>8.8</v>
      </c>
      <c r="IU18" s="118" t="str">
        <f t="shared" si="153"/>
        <v>A</v>
      </c>
      <c r="IV18" s="117">
        <f t="shared" si="154"/>
        <v>4</v>
      </c>
      <c r="IW18" s="117" t="str">
        <f t="shared" si="155"/>
        <v>4.0</v>
      </c>
      <c r="IX18" s="10">
        <v>3</v>
      </c>
      <c r="IY18" s="27">
        <v>3</v>
      </c>
      <c r="IZ18" s="508">
        <v>8.3000000000000007</v>
      </c>
      <c r="JA18" s="97">
        <v>8</v>
      </c>
      <c r="JB18" s="547"/>
      <c r="JC18" s="5">
        <f t="shared" si="156"/>
        <v>8.1</v>
      </c>
      <c r="JD18" s="25">
        <f t="shared" si="157"/>
        <v>8.1</v>
      </c>
      <c r="JE18" s="176" t="str">
        <f t="shared" si="158"/>
        <v>8.1</v>
      </c>
      <c r="JF18" s="118" t="str">
        <f t="shared" si="159"/>
        <v>B+</v>
      </c>
      <c r="JG18" s="117">
        <f t="shared" si="160"/>
        <v>3.5</v>
      </c>
      <c r="JH18" s="117" t="str">
        <f t="shared" si="161"/>
        <v>3.5</v>
      </c>
      <c r="JI18" s="10">
        <v>2</v>
      </c>
      <c r="JJ18" s="27">
        <v>2</v>
      </c>
      <c r="JK18" s="31">
        <v>8.6</v>
      </c>
      <c r="JL18" s="800">
        <v>10</v>
      </c>
      <c r="JM18" s="801"/>
      <c r="JN18" s="5">
        <f t="shared" si="162"/>
        <v>9.4</v>
      </c>
      <c r="JO18" s="25">
        <f t="shared" si="163"/>
        <v>9.4</v>
      </c>
      <c r="JP18" s="176" t="str">
        <f t="shared" si="106"/>
        <v>9.4</v>
      </c>
      <c r="JQ18" s="118" t="str">
        <f t="shared" si="107"/>
        <v>A</v>
      </c>
      <c r="JR18" s="117">
        <f t="shared" si="164"/>
        <v>4</v>
      </c>
      <c r="JS18" s="117" t="str">
        <f t="shared" si="165"/>
        <v>4.0</v>
      </c>
      <c r="JT18" s="10">
        <v>3</v>
      </c>
      <c r="JU18" s="27">
        <v>3</v>
      </c>
      <c r="JV18" s="122">
        <v>9</v>
      </c>
      <c r="JW18" s="454">
        <v>9</v>
      </c>
      <c r="JX18" s="454"/>
      <c r="JY18" s="5">
        <f t="shared" si="166"/>
        <v>9</v>
      </c>
      <c r="JZ18" s="25">
        <f t="shared" si="167"/>
        <v>9</v>
      </c>
      <c r="KA18" s="176" t="str">
        <f t="shared" si="108"/>
        <v>9.0</v>
      </c>
      <c r="KB18" s="118" t="str">
        <f t="shared" si="109"/>
        <v>A</v>
      </c>
      <c r="KC18" s="117">
        <f t="shared" si="168"/>
        <v>4</v>
      </c>
      <c r="KD18" s="117" t="str">
        <f t="shared" si="169"/>
        <v>4.0</v>
      </c>
      <c r="KE18" s="10">
        <v>2</v>
      </c>
      <c r="KF18" s="27">
        <v>2</v>
      </c>
      <c r="KG18" s="884">
        <f t="shared" si="170"/>
        <v>25</v>
      </c>
      <c r="KH18" s="885">
        <f t="shared" si="171"/>
        <v>3.82</v>
      </c>
      <c r="KI18" s="886" t="str">
        <f t="shared" si="172"/>
        <v>3.82</v>
      </c>
      <c r="KJ18" s="521" t="str">
        <f t="shared" si="173"/>
        <v>Lên lớp</v>
      </c>
      <c r="KK18" s="887">
        <f t="shared" si="174"/>
        <v>61</v>
      </c>
      <c r="KL18" s="885">
        <f t="shared" si="175"/>
        <v>3.1557377049180326</v>
      </c>
      <c r="KM18" s="886" t="str">
        <f t="shared" si="176"/>
        <v>3.16</v>
      </c>
      <c r="KN18" s="888">
        <f t="shared" si="177"/>
        <v>25</v>
      </c>
      <c r="KO18" s="889">
        <f t="shared" si="178"/>
        <v>8.8280000000000012</v>
      </c>
      <c r="KP18" s="890">
        <f t="shared" si="179"/>
        <v>3.82</v>
      </c>
      <c r="KQ18" s="891">
        <f t="shared" si="180"/>
        <v>61</v>
      </c>
      <c r="KR18" s="892">
        <f t="shared" si="181"/>
        <v>7.7918032786885236</v>
      </c>
      <c r="KS18" s="893">
        <f t="shared" si="182"/>
        <v>3.1557377049180326</v>
      </c>
      <c r="KT18" s="521" t="str">
        <f t="shared" si="183"/>
        <v>Lên lớp</v>
      </c>
      <c r="KU18" s="1235"/>
      <c r="KV18" s="1668">
        <v>8</v>
      </c>
      <c r="KW18" s="1679">
        <v>9</v>
      </c>
      <c r="KX18" s="9"/>
      <c r="KY18" s="5">
        <f t="shared" si="184"/>
        <v>8.6</v>
      </c>
      <c r="KZ18" s="25">
        <f t="shared" si="185"/>
        <v>8.6</v>
      </c>
      <c r="LA18" s="176" t="str">
        <f t="shared" si="186"/>
        <v>8.6</v>
      </c>
      <c r="LB18" s="118" t="str">
        <f t="shared" si="187"/>
        <v>A</v>
      </c>
      <c r="LC18" s="117">
        <f t="shared" si="188"/>
        <v>4</v>
      </c>
      <c r="LD18" s="117" t="str">
        <f t="shared" si="189"/>
        <v>4.0</v>
      </c>
      <c r="LE18" s="10">
        <v>4</v>
      </c>
      <c r="LF18" s="27">
        <v>4</v>
      </c>
      <c r="LG18" s="122">
        <v>7.8</v>
      </c>
      <c r="LH18" s="97">
        <v>9</v>
      </c>
      <c r="LI18" s="97"/>
      <c r="LJ18" s="5">
        <f t="shared" si="190"/>
        <v>8.5</v>
      </c>
      <c r="LK18" s="25">
        <f t="shared" si="191"/>
        <v>8.5</v>
      </c>
      <c r="LL18" s="176" t="str">
        <f t="shared" si="192"/>
        <v>8.5</v>
      </c>
      <c r="LM18" s="118" t="str">
        <f t="shared" si="193"/>
        <v>A</v>
      </c>
      <c r="LN18" s="117">
        <f t="shared" si="194"/>
        <v>4</v>
      </c>
      <c r="LO18" s="117" t="str">
        <f t="shared" si="195"/>
        <v>4.0</v>
      </c>
      <c r="LP18" s="10">
        <v>1</v>
      </c>
      <c r="LQ18" s="27">
        <v>1</v>
      </c>
      <c r="LR18" s="508">
        <v>9</v>
      </c>
      <c r="LS18" s="547">
        <v>9</v>
      </c>
      <c r="LT18" s="547"/>
      <c r="LU18" s="5">
        <f t="shared" si="196"/>
        <v>9</v>
      </c>
      <c r="LV18" s="25">
        <f t="shared" si="197"/>
        <v>9</v>
      </c>
      <c r="LW18" s="176" t="str">
        <f t="shared" si="198"/>
        <v>9.0</v>
      </c>
      <c r="LX18" s="118" t="str">
        <f t="shared" si="199"/>
        <v>A</v>
      </c>
      <c r="LY18" s="117">
        <f t="shared" si="200"/>
        <v>4</v>
      </c>
      <c r="LZ18" s="117" t="str">
        <f t="shared" si="201"/>
        <v>4.0</v>
      </c>
      <c r="MA18" s="10">
        <v>1</v>
      </c>
      <c r="MB18" s="27">
        <v>1</v>
      </c>
      <c r="MC18" s="122">
        <v>8</v>
      </c>
      <c r="MD18" s="97">
        <v>10</v>
      </c>
      <c r="ME18" s="454"/>
      <c r="MF18" s="816">
        <f t="shared" si="202"/>
        <v>9.1999999999999993</v>
      </c>
      <c r="MG18" s="817">
        <f t="shared" si="203"/>
        <v>9.1999999999999993</v>
      </c>
      <c r="MH18" s="818" t="str">
        <f t="shared" si="204"/>
        <v>9.2</v>
      </c>
      <c r="MI18" s="819" t="str">
        <f t="shared" si="205"/>
        <v>A</v>
      </c>
      <c r="MJ18" s="820">
        <f t="shared" si="110"/>
        <v>4</v>
      </c>
      <c r="MK18" s="820" t="str">
        <f t="shared" si="111"/>
        <v>4.0</v>
      </c>
      <c r="ML18" s="821">
        <v>2</v>
      </c>
      <c r="MM18" s="822">
        <v>2</v>
      </c>
      <c r="MN18" s="1668">
        <v>7.5</v>
      </c>
      <c r="MO18" s="1682">
        <v>6</v>
      </c>
      <c r="MP18" s="9"/>
      <c r="MQ18" s="855">
        <f t="shared" si="206"/>
        <v>6.6</v>
      </c>
      <c r="MR18" s="856">
        <f t="shared" si="207"/>
        <v>6.6</v>
      </c>
      <c r="MS18" s="857" t="str">
        <f t="shared" si="208"/>
        <v>6.6</v>
      </c>
      <c r="MT18" s="858" t="str">
        <f t="shared" si="209"/>
        <v>C+</v>
      </c>
      <c r="MU18" s="859">
        <f t="shared" si="112"/>
        <v>2.5</v>
      </c>
      <c r="MV18" s="859" t="str">
        <f t="shared" si="113"/>
        <v>2.5</v>
      </c>
      <c r="MW18" s="781">
        <v>2</v>
      </c>
      <c r="MX18" s="860">
        <v>2</v>
      </c>
      <c r="MY18" s="1668">
        <v>9</v>
      </c>
      <c r="MZ18" s="1696">
        <v>9</v>
      </c>
      <c r="NA18" s="9"/>
      <c r="NB18" s="1704">
        <f t="shared" si="210"/>
        <v>9</v>
      </c>
      <c r="NC18" s="1705">
        <f t="shared" si="211"/>
        <v>9</v>
      </c>
      <c r="ND18" s="857" t="str">
        <f t="shared" si="212"/>
        <v>9.0</v>
      </c>
      <c r="NE18" s="1706" t="str">
        <f t="shared" si="213"/>
        <v>A</v>
      </c>
      <c r="NF18" s="1705">
        <f t="shared" si="214"/>
        <v>4</v>
      </c>
      <c r="NG18" s="1705" t="str">
        <f t="shared" si="215"/>
        <v>4.0</v>
      </c>
      <c r="NH18" s="1707">
        <v>2</v>
      </c>
      <c r="NI18" s="860">
        <v>2</v>
      </c>
      <c r="NJ18" s="1719">
        <f t="shared" si="216"/>
        <v>12</v>
      </c>
      <c r="NK18" s="1720">
        <f t="shared" si="217"/>
        <v>3.75</v>
      </c>
      <c r="NL18" s="1721" t="str">
        <f t="shared" si="218"/>
        <v>3.75</v>
      </c>
    </row>
    <row r="19" spans="1:376" ht="18.75" customHeight="1" x14ac:dyDescent="0.3">
      <c r="A19" s="126">
        <v>29</v>
      </c>
      <c r="B19" s="126" t="s">
        <v>99</v>
      </c>
      <c r="C19" s="127" t="s">
        <v>252</v>
      </c>
      <c r="D19" s="129" t="s">
        <v>253</v>
      </c>
      <c r="E19" s="130" t="s">
        <v>254</v>
      </c>
      <c r="F19" s="148"/>
      <c r="G19" s="211" t="s">
        <v>348</v>
      </c>
      <c r="H19" s="212" t="s">
        <v>16</v>
      </c>
      <c r="I19" s="355" t="s">
        <v>24</v>
      </c>
      <c r="J19" s="1382">
        <v>6</v>
      </c>
      <c r="K19" s="381" t="str">
        <f t="shared" si="0"/>
        <v>6.0</v>
      </c>
      <c r="L19" s="302" t="str">
        <f t="shared" si="1"/>
        <v>C</v>
      </c>
      <c r="M19" s="117">
        <f t="shared" si="2"/>
        <v>2</v>
      </c>
      <c r="N19" s="67" t="str">
        <f t="shared" si="3"/>
        <v>2.0</v>
      </c>
      <c r="O19" s="1097">
        <v>6</v>
      </c>
      <c r="P19" s="176" t="str">
        <f t="shared" si="4"/>
        <v>6.0</v>
      </c>
      <c r="Q19" s="118" t="str">
        <f t="shared" si="5"/>
        <v>C</v>
      </c>
      <c r="R19" s="117">
        <f t="shared" si="6"/>
        <v>2</v>
      </c>
      <c r="S19" s="67" t="str">
        <f t="shared" si="7"/>
        <v>2.0</v>
      </c>
      <c r="T19" s="155">
        <v>6</v>
      </c>
      <c r="U19" s="123">
        <v>6</v>
      </c>
      <c r="V19" s="123"/>
      <c r="W19" s="5">
        <f t="shared" si="8"/>
        <v>6</v>
      </c>
      <c r="X19" s="6">
        <f t="shared" si="9"/>
        <v>6</v>
      </c>
      <c r="Y19" s="176" t="str">
        <f t="shared" si="10"/>
        <v>6.0</v>
      </c>
      <c r="Z19" s="8" t="str">
        <f t="shared" si="11"/>
        <v>C</v>
      </c>
      <c r="AA19" s="7">
        <f t="shared" si="12"/>
        <v>2</v>
      </c>
      <c r="AB19" s="7" t="str">
        <f t="shared" si="13"/>
        <v>2.0</v>
      </c>
      <c r="AC19" s="10">
        <v>3</v>
      </c>
      <c r="AD19" s="28">
        <v>3</v>
      </c>
      <c r="AE19" s="162">
        <v>6.4</v>
      </c>
      <c r="AF19" s="140">
        <v>7</v>
      </c>
      <c r="AG19" s="123"/>
      <c r="AH19" s="53">
        <f t="shared" si="14"/>
        <v>6.8</v>
      </c>
      <c r="AI19" s="54">
        <f t="shared" si="15"/>
        <v>6.8</v>
      </c>
      <c r="AJ19" s="183" t="str">
        <f t="shared" si="16"/>
        <v>6.8</v>
      </c>
      <c r="AK19" s="51" t="str">
        <f t="shared" si="17"/>
        <v>C+</v>
      </c>
      <c r="AL19" s="55">
        <f t="shared" si="18"/>
        <v>2.5</v>
      </c>
      <c r="AM19" s="55" t="str">
        <f t="shared" si="19"/>
        <v>2.5</v>
      </c>
      <c r="AN19" s="112">
        <v>3</v>
      </c>
      <c r="AO19" s="88">
        <v>3</v>
      </c>
      <c r="AP19" s="153">
        <v>6</v>
      </c>
      <c r="AQ19" s="123">
        <v>6</v>
      </c>
      <c r="AR19" s="125"/>
      <c r="AS19" s="5">
        <f t="shared" si="20"/>
        <v>6</v>
      </c>
      <c r="AT19" s="25">
        <f t="shared" si="21"/>
        <v>6</v>
      </c>
      <c r="AU19" s="176" t="str">
        <f t="shared" si="22"/>
        <v>6.0</v>
      </c>
      <c r="AV19" s="118" t="str">
        <f t="shared" si="23"/>
        <v>C</v>
      </c>
      <c r="AW19" s="117">
        <f t="shared" si="24"/>
        <v>2</v>
      </c>
      <c r="AX19" s="117" t="str">
        <f t="shared" si="25"/>
        <v>2.0</v>
      </c>
      <c r="AY19" s="10">
        <v>3</v>
      </c>
      <c r="AZ19" s="28">
        <v>3</v>
      </c>
      <c r="BA19" s="159">
        <v>8</v>
      </c>
      <c r="BB19" s="140">
        <v>7</v>
      </c>
      <c r="BC19" s="125"/>
      <c r="BD19" s="5">
        <f t="shared" si="26"/>
        <v>7.4</v>
      </c>
      <c r="BE19" s="6">
        <f t="shared" si="27"/>
        <v>7.4</v>
      </c>
      <c r="BF19" s="176" t="str">
        <f t="shared" si="28"/>
        <v>7.4</v>
      </c>
      <c r="BG19" s="8" t="str">
        <f t="shared" si="29"/>
        <v>B</v>
      </c>
      <c r="BH19" s="7">
        <f t="shared" si="30"/>
        <v>3</v>
      </c>
      <c r="BI19" s="7" t="str">
        <f t="shared" si="31"/>
        <v>3.0</v>
      </c>
      <c r="BJ19" s="10">
        <v>4</v>
      </c>
      <c r="BK19" s="28">
        <v>4</v>
      </c>
      <c r="BL19" s="77">
        <v>6.4</v>
      </c>
      <c r="BM19" s="78">
        <v>5</v>
      </c>
      <c r="BN19" s="78"/>
      <c r="BO19" s="5">
        <f t="shared" si="32"/>
        <v>5.6</v>
      </c>
      <c r="BP19" s="25">
        <f t="shared" si="33"/>
        <v>5.6</v>
      </c>
      <c r="BQ19" s="176" t="str">
        <f t="shared" si="34"/>
        <v>5.6</v>
      </c>
      <c r="BR19" s="118" t="str">
        <f t="shared" si="35"/>
        <v>C</v>
      </c>
      <c r="BS19" s="7">
        <f t="shared" si="36"/>
        <v>2</v>
      </c>
      <c r="BT19" s="7" t="str">
        <f t="shared" si="37"/>
        <v>2.0</v>
      </c>
      <c r="BU19" s="10">
        <v>3</v>
      </c>
      <c r="BV19" s="27">
        <v>3</v>
      </c>
      <c r="BW19" s="159">
        <v>7</v>
      </c>
      <c r="BX19" s="163">
        <v>8</v>
      </c>
      <c r="BY19" s="163"/>
      <c r="BZ19" s="5">
        <f t="shared" si="38"/>
        <v>7.6</v>
      </c>
      <c r="CA19" s="25">
        <f t="shared" si="39"/>
        <v>7.6</v>
      </c>
      <c r="CB19" s="176" t="str">
        <f t="shared" si="40"/>
        <v>7.6</v>
      </c>
      <c r="CC19" s="23" t="str">
        <f t="shared" si="41"/>
        <v>B</v>
      </c>
      <c r="CD19" s="24">
        <f t="shared" si="42"/>
        <v>3</v>
      </c>
      <c r="CE19" s="24" t="str">
        <f t="shared" si="43"/>
        <v>3.0</v>
      </c>
      <c r="CF19" s="10">
        <v>2</v>
      </c>
      <c r="CG19" s="27">
        <v>2</v>
      </c>
      <c r="CH19" s="111">
        <f t="shared" si="44"/>
        <v>18</v>
      </c>
      <c r="CI19" s="109">
        <f t="shared" si="45"/>
        <v>2.4166666666666665</v>
      </c>
      <c r="CJ19" s="105" t="str">
        <f t="shared" si="46"/>
        <v>2.42</v>
      </c>
      <c r="CK19" s="106" t="str">
        <f t="shared" si="47"/>
        <v>Lên lớp</v>
      </c>
      <c r="CL19" s="107">
        <f t="shared" si="48"/>
        <v>18</v>
      </c>
      <c r="CM19" s="108">
        <f t="shared" si="49"/>
        <v>2.4166666666666665</v>
      </c>
      <c r="CN19" s="412" t="str">
        <f t="shared" si="50"/>
        <v>Lên lớp</v>
      </c>
      <c r="CO19" s="421"/>
      <c r="CP19" s="122">
        <v>6</v>
      </c>
      <c r="CQ19" s="97">
        <v>7</v>
      </c>
      <c r="CR19" s="97"/>
      <c r="CS19" s="5">
        <f t="shared" si="51"/>
        <v>6.6</v>
      </c>
      <c r="CT19" s="25">
        <f t="shared" si="52"/>
        <v>6.6</v>
      </c>
      <c r="CU19" s="176" t="str">
        <f t="shared" si="53"/>
        <v>6.6</v>
      </c>
      <c r="CV19" s="118" t="str">
        <f t="shared" si="54"/>
        <v>C+</v>
      </c>
      <c r="CW19" s="117">
        <f t="shared" si="55"/>
        <v>2.5</v>
      </c>
      <c r="CX19" s="117" t="str">
        <f t="shared" si="56"/>
        <v>2.5</v>
      </c>
      <c r="CY19" s="10">
        <v>2</v>
      </c>
      <c r="CZ19" s="27">
        <v>2</v>
      </c>
      <c r="DA19" s="122">
        <v>5.9</v>
      </c>
      <c r="DB19" s="97">
        <v>8</v>
      </c>
      <c r="DC19" s="97"/>
      <c r="DD19" s="5">
        <f t="shared" si="57"/>
        <v>7.2</v>
      </c>
      <c r="DE19" s="25">
        <f t="shared" si="58"/>
        <v>7.2</v>
      </c>
      <c r="DF19" s="176" t="str">
        <f t="shared" si="59"/>
        <v>7.2</v>
      </c>
      <c r="DG19" s="118" t="str">
        <f t="shared" si="60"/>
        <v>B</v>
      </c>
      <c r="DH19" s="117">
        <f t="shared" si="61"/>
        <v>3</v>
      </c>
      <c r="DI19" s="117" t="str">
        <f t="shared" si="62"/>
        <v>3.0</v>
      </c>
      <c r="DJ19" s="10">
        <v>2</v>
      </c>
      <c r="DK19" s="27">
        <v>2</v>
      </c>
      <c r="DL19" s="122">
        <v>7</v>
      </c>
      <c r="DM19" s="97">
        <v>5</v>
      </c>
      <c r="DN19" s="97"/>
      <c r="DO19" s="5">
        <f t="shared" si="63"/>
        <v>5.8</v>
      </c>
      <c r="DP19" s="25">
        <f t="shared" si="64"/>
        <v>5.8</v>
      </c>
      <c r="DQ19" s="176" t="str">
        <f t="shared" si="65"/>
        <v>5.8</v>
      </c>
      <c r="DR19" s="118" t="str">
        <f t="shared" si="66"/>
        <v>C</v>
      </c>
      <c r="DS19" s="117">
        <f t="shared" si="67"/>
        <v>2</v>
      </c>
      <c r="DT19" s="117" t="str">
        <f t="shared" si="68"/>
        <v>2.0</v>
      </c>
      <c r="DU19" s="10">
        <v>2</v>
      </c>
      <c r="DV19" s="27">
        <v>2</v>
      </c>
      <c r="DW19" s="122">
        <v>6</v>
      </c>
      <c r="DX19" s="97">
        <v>7</v>
      </c>
      <c r="DY19" s="97"/>
      <c r="DZ19" s="5">
        <f t="shared" si="69"/>
        <v>6.6</v>
      </c>
      <c r="EA19" s="25">
        <f t="shared" si="70"/>
        <v>6.6</v>
      </c>
      <c r="EB19" s="176" t="str">
        <f t="shared" si="71"/>
        <v>6.6</v>
      </c>
      <c r="EC19" s="118" t="str">
        <f t="shared" si="72"/>
        <v>C+</v>
      </c>
      <c r="ED19" s="117">
        <f t="shared" si="73"/>
        <v>2.5</v>
      </c>
      <c r="EE19" s="117" t="str">
        <f t="shared" si="74"/>
        <v>2.5</v>
      </c>
      <c r="EF19" s="10">
        <v>3</v>
      </c>
      <c r="EG19" s="27">
        <v>3</v>
      </c>
      <c r="EH19" s="122">
        <v>5.9</v>
      </c>
      <c r="EI19" s="97">
        <v>8</v>
      </c>
      <c r="EJ19" s="97"/>
      <c r="EK19" s="5">
        <f t="shared" si="75"/>
        <v>7.2</v>
      </c>
      <c r="EL19" s="25">
        <f t="shared" si="76"/>
        <v>7.2</v>
      </c>
      <c r="EM19" s="176" t="str">
        <f t="shared" si="77"/>
        <v>7.2</v>
      </c>
      <c r="EN19" s="118" t="str">
        <f t="shared" si="78"/>
        <v>B</v>
      </c>
      <c r="EO19" s="117">
        <f t="shared" si="79"/>
        <v>3</v>
      </c>
      <c r="EP19" s="117" t="str">
        <f t="shared" si="80"/>
        <v>3.0</v>
      </c>
      <c r="EQ19" s="10">
        <v>4</v>
      </c>
      <c r="ER19" s="27">
        <v>4</v>
      </c>
      <c r="ES19" s="122">
        <v>7.4</v>
      </c>
      <c r="ET19" s="97">
        <v>7</v>
      </c>
      <c r="EU19" s="97"/>
      <c r="EV19" s="5">
        <f t="shared" si="81"/>
        <v>7.2</v>
      </c>
      <c r="EW19" s="25">
        <f t="shared" si="82"/>
        <v>7.2</v>
      </c>
      <c r="EX19" s="176" t="str">
        <f t="shared" si="83"/>
        <v>7.2</v>
      </c>
      <c r="EY19" s="118" t="str">
        <f t="shared" si="84"/>
        <v>B</v>
      </c>
      <c r="EZ19" s="117">
        <f t="shared" si="85"/>
        <v>3</v>
      </c>
      <c r="FA19" s="117" t="str">
        <f t="shared" si="86"/>
        <v>3.0</v>
      </c>
      <c r="FB19" s="10">
        <v>3</v>
      </c>
      <c r="FC19" s="27">
        <v>3</v>
      </c>
      <c r="FD19" s="508">
        <v>5.8</v>
      </c>
      <c r="FE19" s="97">
        <v>6</v>
      </c>
      <c r="FF19" s="547"/>
      <c r="FG19" s="5">
        <f t="shared" si="87"/>
        <v>5.9</v>
      </c>
      <c r="FH19" s="25">
        <f t="shared" si="88"/>
        <v>5.9</v>
      </c>
      <c r="FI19" s="176" t="str">
        <f t="shared" si="89"/>
        <v>5.9</v>
      </c>
      <c r="FJ19" s="118" t="str">
        <f t="shared" si="90"/>
        <v>C</v>
      </c>
      <c r="FK19" s="117">
        <f t="shared" si="91"/>
        <v>2</v>
      </c>
      <c r="FL19" s="117" t="str">
        <f t="shared" si="92"/>
        <v>2.0</v>
      </c>
      <c r="FM19" s="10">
        <v>2</v>
      </c>
      <c r="FN19" s="27">
        <v>2</v>
      </c>
      <c r="FO19" s="497">
        <f t="shared" si="93"/>
        <v>18</v>
      </c>
      <c r="FP19" s="498">
        <f t="shared" si="94"/>
        <v>2.6388888888888888</v>
      </c>
      <c r="FQ19" s="499" t="str">
        <f t="shared" si="95"/>
        <v>2.64</v>
      </c>
      <c r="FR19" s="16" t="str">
        <f t="shared" si="96"/>
        <v>Lên lớp</v>
      </c>
      <c r="FS19" s="497">
        <f t="shared" si="97"/>
        <v>36</v>
      </c>
      <c r="FT19" s="498">
        <f t="shared" si="98"/>
        <v>2.5277777777777777</v>
      </c>
      <c r="FU19" s="499" t="str">
        <f t="shared" si="99"/>
        <v>2.53</v>
      </c>
      <c r="FV19" s="504">
        <f t="shared" si="100"/>
        <v>36</v>
      </c>
      <c r="FW19" s="500">
        <f t="shared" si="101"/>
        <v>6.6444444444444439</v>
      </c>
      <c r="FX19" s="501">
        <f t="shared" si="102"/>
        <v>2.5277777777777777</v>
      </c>
      <c r="FY19" s="502" t="str">
        <f t="shared" si="103"/>
        <v>Lên lớp</v>
      </c>
      <c r="FZ19" s="488"/>
      <c r="GA19" s="833">
        <v>8.3000000000000007</v>
      </c>
      <c r="GB19" s="800">
        <v>5</v>
      </c>
      <c r="GC19" s="800"/>
      <c r="GD19" s="5">
        <f t="shared" si="116"/>
        <v>6.3</v>
      </c>
      <c r="GE19" s="25">
        <f t="shared" si="117"/>
        <v>6.3</v>
      </c>
      <c r="GF19" s="176" t="str">
        <f t="shared" si="118"/>
        <v>6.3</v>
      </c>
      <c r="GG19" s="118" t="str">
        <f t="shared" si="119"/>
        <v>C</v>
      </c>
      <c r="GH19" s="117">
        <f t="shared" si="120"/>
        <v>2</v>
      </c>
      <c r="GI19" s="117" t="str">
        <f t="shared" si="121"/>
        <v>2.0</v>
      </c>
      <c r="GJ19" s="10">
        <v>2</v>
      </c>
      <c r="GK19" s="27">
        <v>2</v>
      </c>
      <c r="GL19" s="159">
        <v>7.4</v>
      </c>
      <c r="GM19" s="163">
        <v>9</v>
      </c>
      <c r="GN19" s="640"/>
      <c r="GO19" s="5">
        <f t="shared" si="122"/>
        <v>8.4</v>
      </c>
      <c r="GP19" s="25">
        <f t="shared" si="123"/>
        <v>8.4</v>
      </c>
      <c r="GQ19" s="176" t="str">
        <f t="shared" si="124"/>
        <v>8.4</v>
      </c>
      <c r="GR19" s="118" t="str">
        <f t="shared" si="125"/>
        <v>B+</v>
      </c>
      <c r="GS19" s="117">
        <f t="shared" si="126"/>
        <v>3.5</v>
      </c>
      <c r="GT19" s="117" t="str">
        <f t="shared" si="127"/>
        <v>3.5</v>
      </c>
      <c r="GU19" s="622">
        <v>2</v>
      </c>
      <c r="GV19" s="27">
        <v>2</v>
      </c>
      <c r="GW19" s="159">
        <v>5</v>
      </c>
      <c r="GX19" s="163">
        <v>1</v>
      </c>
      <c r="GY19" s="163">
        <v>4</v>
      </c>
      <c r="GZ19" s="5">
        <f t="shared" si="128"/>
        <v>2.6</v>
      </c>
      <c r="HA19" s="25">
        <f t="shared" si="129"/>
        <v>4.4000000000000004</v>
      </c>
      <c r="HB19" s="176" t="str">
        <f t="shared" si="130"/>
        <v>4.4</v>
      </c>
      <c r="HC19" s="118" t="str">
        <f t="shared" si="131"/>
        <v>D</v>
      </c>
      <c r="HD19" s="117">
        <f t="shared" si="132"/>
        <v>1</v>
      </c>
      <c r="HE19" s="117" t="str">
        <f t="shared" si="133"/>
        <v>1.0</v>
      </c>
      <c r="HF19" s="10">
        <v>3</v>
      </c>
      <c r="HG19" s="28">
        <v>3</v>
      </c>
      <c r="HH19" s="159">
        <v>7.6</v>
      </c>
      <c r="HI19" s="163">
        <v>1</v>
      </c>
      <c r="HJ19" s="163">
        <v>7</v>
      </c>
      <c r="HK19" s="5">
        <f t="shared" si="134"/>
        <v>3.6</v>
      </c>
      <c r="HL19" s="25">
        <f t="shared" si="135"/>
        <v>7.2</v>
      </c>
      <c r="HM19" s="176" t="str">
        <f t="shared" si="136"/>
        <v>7.2</v>
      </c>
      <c r="HN19" s="118" t="str">
        <f t="shared" si="137"/>
        <v>B</v>
      </c>
      <c r="HO19" s="117">
        <f t="shared" si="138"/>
        <v>3</v>
      </c>
      <c r="HP19" s="117" t="str">
        <f t="shared" si="139"/>
        <v>3.0</v>
      </c>
      <c r="HQ19" s="10">
        <v>3</v>
      </c>
      <c r="HR19" s="27">
        <v>3</v>
      </c>
      <c r="HS19" s="362">
        <v>8.5</v>
      </c>
      <c r="HT19" s="121">
        <v>9</v>
      </c>
      <c r="HU19" s="121"/>
      <c r="HV19" s="5">
        <f t="shared" si="140"/>
        <v>8.8000000000000007</v>
      </c>
      <c r="HW19" s="25">
        <f t="shared" si="141"/>
        <v>8.8000000000000007</v>
      </c>
      <c r="HX19" s="176" t="str">
        <f t="shared" si="142"/>
        <v>8.8</v>
      </c>
      <c r="HY19" s="118" t="str">
        <f t="shared" si="143"/>
        <v>A</v>
      </c>
      <c r="HZ19" s="117">
        <f t="shared" si="144"/>
        <v>4</v>
      </c>
      <c r="IA19" s="117" t="str">
        <f t="shared" si="145"/>
        <v>4.0</v>
      </c>
      <c r="IB19" s="10">
        <v>3</v>
      </c>
      <c r="IC19" s="27">
        <v>3</v>
      </c>
      <c r="ID19" s="31">
        <v>6</v>
      </c>
      <c r="IE19" s="800">
        <v>9</v>
      </c>
      <c r="IF19" s="800"/>
      <c r="IG19" s="816">
        <f t="shared" si="146"/>
        <v>7.8</v>
      </c>
      <c r="IH19" s="817">
        <f t="shared" si="147"/>
        <v>7.8</v>
      </c>
      <c r="II19" s="818" t="str">
        <f t="shared" si="148"/>
        <v>7.8</v>
      </c>
      <c r="IJ19" s="819" t="str">
        <f t="shared" si="149"/>
        <v>B</v>
      </c>
      <c r="IK19" s="820">
        <f t="shared" si="104"/>
        <v>3</v>
      </c>
      <c r="IL19" s="820" t="str">
        <f t="shared" si="105"/>
        <v>3.0</v>
      </c>
      <c r="IM19" s="821">
        <v>2</v>
      </c>
      <c r="IN19" s="822">
        <v>2</v>
      </c>
      <c r="IO19" s="122">
        <v>7</v>
      </c>
      <c r="IP19" s="97">
        <v>6</v>
      </c>
      <c r="IQ19" s="97"/>
      <c r="IR19" s="5">
        <f t="shared" si="150"/>
        <v>6.4</v>
      </c>
      <c r="IS19" s="25">
        <f t="shared" si="151"/>
        <v>6.4</v>
      </c>
      <c r="IT19" s="176" t="str">
        <f t="shared" si="152"/>
        <v>6.4</v>
      </c>
      <c r="IU19" s="118" t="str">
        <f t="shared" si="153"/>
        <v>C</v>
      </c>
      <c r="IV19" s="117">
        <f t="shared" si="154"/>
        <v>2</v>
      </c>
      <c r="IW19" s="117" t="str">
        <f t="shared" si="155"/>
        <v>2.0</v>
      </c>
      <c r="IX19" s="10">
        <v>3</v>
      </c>
      <c r="IY19" s="27">
        <v>3</v>
      </c>
      <c r="IZ19" s="508">
        <v>7.3</v>
      </c>
      <c r="JA19" s="97">
        <v>8</v>
      </c>
      <c r="JB19" s="547"/>
      <c r="JC19" s="5">
        <f t="shared" si="156"/>
        <v>7.7</v>
      </c>
      <c r="JD19" s="25">
        <f t="shared" si="157"/>
        <v>7.7</v>
      </c>
      <c r="JE19" s="176" t="str">
        <f t="shared" si="158"/>
        <v>7.7</v>
      </c>
      <c r="JF19" s="118" t="str">
        <f t="shared" si="159"/>
        <v>B</v>
      </c>
      <c r="JG19" s="117">
        <f t="shared" si="160"/>
        <v>3</v>
      </c>
      <c r="JH19" s="117" t="str">
        <f t="shared" si="161"/>
        <v>3.0</v>
      </c>
      <c r="JI19" s="10">
        <v>2</v>
      </c>
      <c r="JJ19" s="27">
        <v>2</v>
      </c>
      <c r="JK19" s="31">
        <v>7.3</v>
      </c>
      <c r="JL19" s="800">
        <v>8</v>
      </c>
      <c r="JM19" s="801"/>
      <c r="JN19" s="5">
        <f t="shared" si="162"/>
        <v>7.7</v>
      </c>
      <c r="JO19" s="25">
        <f t="shared" si="163"/>
        <v>7.7</v>
      </c>
      <c r="JP19" s="176" t="str">
        <f t="shared" si="106"/>
        <v>7.7</v>
      </c>
      <c r="JQ19" s="118" t="str">
        <f t="shared" si="107"/>
        <v>B</v>
      </c>
      <c r="JR19" s="117">
        <f t="shared" si="164"/>
        <v>3</v>
      </c>
      <c r="JS19" s="117" t="str">
        <f t="shared" si="165"/>
        <v>3.0</v>
      </c>
      <c r="JT19" s="10">
        <v>3</v>
      </c>
      <c r="JU19" s="27">
        <v>3</v>
      </c>
      <c r="JV19" s="122">
        <v>5.2</v>
      </c>
      <c r="JW19" s="454">
        <v>5.5</v>
      </c>
      <c r="JX19" s="454"/>
      <c r="JY19" s="5">
        <f t="shared" si="166"/>
        <v>5.4</v>
      </c>
      <c r="JZ19" s="25">
        <f t="shared" si="167"/>
        <v>5.4</v>
      </c>
      <c r="KA19" s="176" t="str">
        <f t="shared" si="108"/>
        <v>5.4</v>
      </c>
      <c r="KB19" s="118" t="str">
        <f t="shared" si="109"/>
        <v>D+</v>
      </c>
      <c r="KC19" s="117">
        <f t="shared" si="168"/>
        <v>1.5</v>
      </c>
      <c r="KD19" s="117" t="str">
        <f t="shared" si="169"/>
        <v>1.5</v>
      </c>
      <c r="KE19" s="10">
        <v>2</v>
      </c>
      <c r="KF19" s="27">
        <v>2</v>
      </c>
      <c r="KG19" s="884">
        <f t="shared" si="170"/>
        <v>25</v>
      </c>
      <c r="KH19" s="885">
        <f t="shared" si="171"/>
        <v>2.6</v>
      </c>
      <c r="KI19" s="886" t="str">
        <f t="shared" si="172"/>
        <v>2.60</v>
      </c>
      <c r="KJ19" s="521" t="str">
        <f t="shared" si="173"/>
        <v>Lên lớp</v>
      </c>
      <c r="KK19" s="887">
        <f t="shared" si="174"/>
        <v>61</v>
      </c>
      <c r="KL19" s="885">
        <f t="shared" si="175"/>
        <v>2.557377049180328</v>
      </c>
      <c r="KM19" s="886" t="str">
        <f t="shared" si="176"/>
        <v>2.56</v>
      </c>
      <c r="KN19" s="888">
        <f t="shared" si="177"/>
        <v>25</v>
      </c>
      <c r="KO19" s="889">
        <f t="shared" si="178"/>
        <v>6.9879999999999995</v>
      </c>
      <c r="KP19" s="890">
        <f t="shared" si="179"/>
        <v>2.6</v>
      </c>
      <c r="KQ19" s="891">
        <f t="shared" si="180"/>
        <v>61</v>
      </c>
      <c r="KR19" s="892">
        <f t="shared" si="181"/>
        <v>6.7852459016393443</v>
      </c>
      <c r="KS19" s="893">
        <f t="shared" si="182"/>
        <v>2.557377049180328</v>
      </c>
      <c r="KT19" s="521" t="str">
        <f t="shared" si="183"/>
        <v>Lên lớp</v>
      </c>
      <c r="KU19" s="1235"/>
      <c r="KV19" s="1668">
        <v>6.2</v>
      </c>
      <c r="KW19" s="1679">
        <v>7</v>
      </c>
      <c r="KX19" s="9"/>
      <c r="KY19" s="5">
        <f t="shared" si="184"/>
        <v>6.7</v>
      </c>
      <c r="KZ19" s="25">
        <f t="shared" si="185"/>
        <v>6.7</v>
      </c>
      <c r="LA19" s="176" t="str">
        <f t="shared" si="186"/>
        <v>6.7</v>
      </c>
      <c r="LB19" s="118" t="str">
        <f t="shared" si="187"/>
        <v>C+</v>
      </c>
      <c r="LC19" s="117">
        <f t="shared" si="188"/>
        <v>2.5</v>
      </c>
      <c r="LD19" s="117" t="str">
        <f t="shared" si="189"/>
        <v>2.5</v>
      </c>
      <c r="LE19" s="10">
        <v>4</v>
      </c>
      <c r="LF19" s="27">
        <v>4</v>
      </c>
      <c r="LG19" s="122">
        <v>6.2</v>
      </c>
      <c r="LH19" s="97">
        <v>7</v>
      </c>
      <c r="LI19" s="97"/>
      <c r="LJ19" s="5">
        <f t="shared" si="190"/>
        <v>6.7</v>
      </c>
      <c r="LK19" s="25">
        <f t="shared" si="191"/>
        <v>6.7</v>
      </c>
      <c r="LL19" s="176" t="str">
        <f t="shared" si="192"/>
        <v>6.7</v>
      </c>
      <c r="LM19" s="118" t="str">
        <f t="shared" si="193"/>
        <v>C+</v>
      </c>
      <c r="LN19" s="117">
        <f t="shared" si="194"/>
        <v>2.5</v>
      </c>
      <c r="LO19" s="117" t="str">
        <f t="shared" si="195"/>
        <v>2.5</v>
      </c>
      <c r="LP19" s="10">
        <v>1</v>
      </c>
      <c r="LQ19" s="27">
        <v>1</v>
      </c>
      <c r="LR19" s="508">
        <v>7</v>
      </c>
      <c r="LS19" s="547">
        <v>5.5</v>
      </c>
      <c r="LT19" s="547"/>
      <c r="LU19" s="5">
        <f t="shared" si="196"/>
        <v>6.1</v>
      </c>
      <c r="LV19" s="25">
        <f t="shared" si="197"/>
        <v>6.1</v>
      </c>
      <c r="LW19" s="176" t="str">
        <f t="shared" si="198"/>
        <v>6.1</v>
      </c>
      <c r="LX19" s="118" t="str">
        <f t="shared" si="199"/>
        <v>C</v>
      </c>
      <c r="LY19" s="117">
        <f t="shared" si="200"/>
        <v>2</v>
      </c>
      <c r="LZ19" s="117" t="str">
        <f t="shared" si="201"/>
        <v>2.0</v>
      </c>
      <c r="MA19" s="10">
        <v>1</v>
      </c>
      <c r="MB19" s="27">
        <v>1</v>
      </c>
      <c r="MC19" s="122">
        <v>7.2</v>
      </c>
      <c r="MD19" s="97">
        <v>9</v>
      </c>
      <c r="ME19" s="454"/>
      <c r="MF19" s="816">
        <f t="shared" si="202"/>
        <v>8.3000000000000007</v>
      </c>
      <c r="MG19" s="817">
        <f t="shared" si="203"/>
        <v>8.3000000000000007</v>
      </c>
      <c r="MH19" s="818" t="str">
        <f t="shared" si="204"/>
        <v>8.3</v>
      </c>
      <c r="MI19" s="819" t="str">
        <f t="shared" si="205"/>
        <v>B+</v>
      </c>
      <c r="MJ19" s="820">
        <f t="shared" si="110"/>
        <v>3.5</v>
      </c>
      <c r="MK19" s="820" t="str">
        <f t="shared" si="111"/>
        <v>3.5</v>
      </c>
      <c r="ML19" s="821">
        <v>2</v>
      </c>
      <c r="MM19" s="822">
        <v>2</v>
      </c>
      <c r="MN19" s="1668">
        <v>6</v>
      </c>
      <c r="MO19" s="1682">
        <v>6</v>
      </c>
      <c r="MP19" s="9"/>
      <c r="MQ19" s="855">
        <f t="shared" si="206"/>
        <v>6</v>
      </c>
      <c r="MR19" s="856">
        <f t="shared" si="207"/>
        <v>6</v>
      </c>
      <c r="MS19" s="857" t="str">
        <f t="shared" si="208"/>
        <v>6.0</v>
      </c>
      <c r="MT19" s="858" t="str">
        <f t="shared" si="209"/>
        <v>C</v>
      </c>
      <c r="MU19" s="859">
        <f t="shared" si="112"/>
        <v>2</v>
      </c>
      <c r="MV19" s="859" t="str">
        <f t="shared" si="113"/>
        <v>2.0</v>
      </c>
      <c r="MW19" s="781">
        <v>2</v>
      </c>
      <c r="MX19" s="860">
        <v>2</v>
      </c>
      <c r="MY19" s="1668">
        <v>6.2</v>
      </c>
      <c r="MZ19" s="1696">
        <v>6</v>
      </c>
      <c r="NA19" s="9"/>
      <c r="NB19" s="1704">
        <f t="shared" si="210"/>
        <v>6.1</v>
      </c>
      <c r="NC19" s="1705">
        <f t="shared" si="211"/>
        <v>6.1</v>
      </c>
      <c r="ND19" s="857" t="str">
        <f t="shared" si="212"/>
        <v>6.1</v>
      </c>
      <c r="NE19" s="1706" t="str">
        <f t="shared" si="213"/>
        <v>C</v>
      </c>
      <c r="NF19" s="1705">
        <f t="shared" si="214"/>
        <v>2</v>
      </c>
      <c r="NG19" s="1705" t="str">
        <f t="shared" si="215"/>
        <v>2.0</v>
      </c>
      <c r="NH19" s="1707">
        <v>2</v>
      </c>
      <c r="NI19" s="860">
        <v>2</v>
      </c>
      <c r="NJ19" s="1719">
        <f t="shared" si="216"/>
        <v>12</v>
      </c>
      <c r="NK19" s="1720">
        <f t="shared" si="217"/>
        <v>2.4583333333333335</v>
      </c>
      <c r="NL19" s="1721" t="str">
        <f t="shared" si="218"/>
        <v>2.46</v>
      </c>
    </row>
    <row r="20" spans="1:376" ht="18.75" customHeight="1" x14ac:dyDescent="0.3">
      <c r="A20" s="126">
        <v>30</v>
      </c>
      <c r="B20" s="126" t="s">
        <v>99</v>
      </c>
      <c r="C20" s="127" t="s">
        <v>255</v>
      </c>
      <c r="D20" s="129" t="s">
        <v>213</v>
      </c>
      <c r="E20" s="130" t="s">
        <v>29</v>
      </c>
      <c r="F20" s="148"/>
      <c r="G20" s="211" t="s">
        <v>349</v>
      </c>
      <c r="H20" s="212" t="s">
        <v>16</v>
      </c>
      <c r="I20" s="355" t="s">
        <v>379</v>
      </c>
      <c r="J20" s="377">
        <v>6.8</v>
      </c>
      <c r="K20" s="381" t="str">
        <f t="shared" si="0"/>
        <v>6.8</v>
      </c>
      <c r="L20" s="302" t="str">
        <f t="shared" si="1"/>
        <v>C+</v>
      </c>
      <c r="M20" s="117">
        <f t="shared" si="2"/>
        <v>2.5</v>
      </c>
      <c r="N20" s="67" t="str">
        <f t="shared" si="3"/>
        <v>2.5</v>
      </c>
      <c r="O20" s="1097">
        <v>6</v>
      </c>
      <c r="P20" s="176" t="str">
        <f t="shared" si="4"/>
        <v>6.0</v>
      </c>
      <c r="Q20" s="118" t="str">
        <f t="shared" si="5"/>
        <v>C</v>
      </c>
      <c r="R20" s="117">
        <f t="shared" si="6"/>
        <v>2</v>
      </c>
      <c r="S20" s="67" t="str">
        <f t="shared" si="7"/>
        <v>2.0</v>
      </c>
      <c r="T20" s="155">
        <v>6.8</v>
      </c>
      <c r="U20" s="123">
        <v>5</v>
      </c>
      <c r="V20" s="125"/>
      <c r="W20" s="5">
        <f t="shared" si="8"/>
        <v>5.7</v>
      </c>
      <c r="X20" s="6">
        <f t="shared" si="9"/>
        <v>5.7</v>
      </c>
      <c r="Y20" s="176" t="str">
        <f t="shared" si="10"/>
        <v>5.7</v>
      </c>
      <c r="Z20" s="8" t="str">
        <f t="shared" si="11"/>
        <v>C</v>
      </c>
      <c r="AA20" s="7">
        <f t="shared" si="12"/>
        <v>2</v>
      </c>
      <c r="AB20" s="7" t="str">
        <f t="shared" si="13"/>
        <v>2.0</v>
      </c>
      <c r="AC20" s="10">
        <v>3</v>
      </c>
      <c r="AD20" s="28">
        <v>3</v>
      </c>
      <c r="AE20" s="155">
        <v>5.8</v>
      </c>
      <c r="AF20" s="296"/>
      <c r="AG20" s="123">
        <v>5</v>
      </c>
      <c r="AH20" s="53">
        <f t="shared" si="14"/>
        <v>2.2999999999999998</v>
      </c>
      <c r="AI20" s="54">
        <f t="shared" si="15"/>
        <v>5.3</v>
      </c>
      <c r="AJ20" s="183" t="str">
        <f t="shared" si="16"/>
        <v>5.3</v>
      </c>
      <c r="AK20" s="51" t="str">
        <f t="shared" si="17"/>
        <v>D+</v>
      </c>
      <c r="AL20" s="55">
        <f t="shared" si="18"/>
        <v>1.5</v>
      </c>
      <c r="AM20" s="55" t="str">
        <f t="shared" si="19"/>
        <v>1.5</v>
      </c>
      <c r="AN20" s="112">
        <v>3</v>
      </c>
      <c r="AO20" s="88">
        <v>3</v>
      </c>
      <c r="AP20" s="153">
        <v>9.3000000000000007</v>
      </c>
      <c r="AQ20" s="345"/>
      <c r="AR20" s="123">
        <v>8</v>
      </c>
      <c r="AS20" s="5">
        <f t="shared" si="20"/>
        <v>3.7</v>
      </c>
      <c r="AT20" s="25">
        <f t="shared" si="21"/>
        <v>8.5</v>
      </c>
      <c r="AU20" s="176" t="str">
        <f t="shared" si="22"/>
        <v>8.5</v>
      </c>
      <c r="AV20" s="118" t="str">
        <f t="shared" si="23"/>
        <v>A</v>
      </c>
      <c r="AW20" s="117">
        <f t="shared" si="24"/>
        <v>4</v>
      </c>
      <c r="AX20" s="117" t="str">
        <f t="shared" si="25"/>
        <v>4.0</v>
      </c>
      <c r="AY20" s="10">
        <v>3</v>
      </c>
      <c r="AZ20" s="28">
        <v>3</v>
      </c>
      <c r="BA20" s="159">
        <v>8.3000000000000007</v>
      </c>
      <c r="BB20" s="296"/>
      <c r="BC20" s="123">
        <v>6</v>
      </c>
      <c r="BD20" s="5">
        <f t="shared" si="26"/>
        <v>3.3</v>
      </c>
      <c r="BE20" s="6">
        <f t="shared" si="27"/>
        <v>6.9</v>
      </c>
      <c r="BF20" s="176" t="str">
        <f t="shared" si="28"/>
        <v>6.9</v>
      </c>
      <c r="BG20" s="8" t="str">
        <f t="shared" si="29"/>
        <v>C+</v>
      </c>
      <c r="BH20" s="7">
        <f t="shared" si="30"/>
        <v>2.5</v>
      </c>
      <c r="BI20" s="7" t="str">
        <f t="shared" si="31"/>
        <v>2.5</v>
      </c>
      <c r="BJ20" s="10">
        <v>4</v>
      </c>
      <c r="BK20" s="28">
        <v>4</v>
      </c>
      <c r="BL20" s="77">
        <v>6.3</v>
      </c>
      <c r="BM20" s="78">
        <v>3</v>
      </c>
      <c r="BN20" s="78"/>
      <c r="BO20" s="5">
        <f t="shared" si="32"/>
        <v>4.3</v>
      </c>
      <c r="BP20" s="25">
        <f t="shared" si="33"/>
        <v>4.3</v>
      </c>
      <c r="BQ20" s="176" t="str">
        <f t="shared" si="34"/>
        <v>4.3</v>
      </c>
      <c r="BR20" s="118" t="str">
        <f t="shared" si="35"/>
        <v>D</v>
      </c>
      <c r="BS20" s="7">
        <f t="shared" si="36"/>
        <v>1</v>
      </c>
      <c r="BT20" s="7" t="str">
        <f t="shared" si="37"/>
        <v>1.0</v>
      </c>
      <c r="BU20" s="10">
        <v>3</v>
      </c>
      <c r="BV20" s="27">
        <v>3</v>
      </c>
      <c r="BW20" s="159">
        <v>8</v>
      </c>
      <c r="BX20" s="163">
        <v>7</v>
      </c>
      <c r="BY20" s="163"/>
      <c r="BZ20" s="5">
        <f t="shared" si="38"/>
        <v>7.4</v>
      </c>
      <c r="CA20" s="25">
        <f t="shared" si="39"/>
        <v>7.4</v>
      </c>
      <c r="CB20" s="176" t="str">
        <f t="shared" si="40"/>
        <v>7.4</v>
      </c>
      <c r="CC20" s="23" t="str">
        <f t="shared" si="41"/>
        <v>B</v>
      </c>
      <c r="CD20" s="24">
        <f t="shared" si="42"/>
        <v>3</v>
      </c>
      <c r="CE20" s="24" t="str">
        <f t="shared" si="43"/>
        <v>3.0</v>
      </c>
      <c r="CF20" s="10">
        <v>2</v>
      </c>
      <c r="CG20" s="27">
        <v>2</v>
      </c>
      <c r="CH20" s="111">
        <f t="shared" si="44"/>
        <v>18</v>
      </c>
      <c r="CI20" s="109">
        <f t="shared" si="45"/>
        <v>2.3055555555555554</v>
      </c>
      <c r="CJ20" s="105" t="str">
        <f t="shared" si="46"/>
        <v>2.31</v>
      </c>
      <c r="CK20" s="106" t="str">
        <f t="shared" si="47"/>
        <v>Lên lớp</v>
      </c>
      <c r="CL20" s="107">
        <f t="shared" si="48"/>
        <v>18</v>
      </c>
      <c r="CM20" s="108">
        <f t="shared" si="49"/>
        <v>2.3055555555555554</v>
      </c>
      <c r="CN20" s="412" t="str">
        <f t="shared" si="50"/>
        <v>Lên lớp</v>
      </c>
      <c r="CO20" s="421"/>
      <c r="CP20" s="122">
        <v>7.2</v>
      </c>
      <c r="CQ20" s="97">
        <v>7</v>
      </c>
      <c r="CR20" s="97"/>
      <c r="CS20" s="5">
        <f t="shared" si="51"/>
        <v>7.1</v>
      </c>
      <c r="CT20" s="25">
        <f t="shared" si="52"/>
        <v>7.1</v>
      </c>
      <c r="CU20" s="176" t="str">
        <f t="shared" si="53"/>
        <v>7.1</v>
      </c>
      <c r="CV20" s="118" t="str">
        <f t="shared" si="54"/>
        <v>B</v>
      </c>
      <c r="CW20" s="117">
        <f t="shared" si="55"/>
        <v>3</v>
      </c>
      <c r="CX20" s="117" t="str">
        <f t="shared" si="56"/>
        <v>3.0</v>
      </c>
      <c r="CY20" s="10">
        <v>2</v>
      </c>
      <c r="CZ20" s="27">
        <v>2</v>
      </c>
      <c r="DA20" s="122">
        <v>5.5</v>
      </c>
      <c r="DB20" s="97">
        <v>4</v>
      </c>
      <c r="DC20" s="97"/>
      <c r="DD20" s="5">
        <f t="shared" si="57"/>
        <v>4.5999999999999996</v>
      </c>
      <c r="DE20" s="25">
        <f t="shared" si="58"/>
        <v>4.5999999999999996</v>
      </c>
      <c r="DF20" s="176" t="str">
        <f t="shared" si="59"/>
        <v>4.6</v>
      </c>
      <c r="DG20" s="118" t="str">
        <f t="shared" si="60"/>
        <v>D</v>
      </c>
      <c r="DH20" s="117">
        <f t="shared" si="61"/>
        <v>1</v>
      </c>
      <c r="DI20" s="117" t="str">
        <f t="shared" si="62"/>
        <v>1.0</v>
      </c>
      <c r="DJ20" s="10">
        <v>2</v>
      </c>
      <c r="DK20" s="27">
        <v>2</v>
      </c>
      <c r="DL20" s="122">
        <v>7.8</v>
      </c>
      <c r="DM20" s="97">
        <v>7</v>
      </c>
      <c r="DN20" s="97"/>
      <c r="DO20" s="5">
        <f t="shared" si="63"/>
        <v>7.3</v>
      </c>
      <c r="DP20" s="25">
        <f t="shared" si="64"/>
        <v>7.3</v>
      </c>
      <c r="DQ20" s="176" t="str">
        <f t="shared" si="65"/>
        <v>7.3</v>
      </c>
      <c r="DR20" s="118" t="str">
        <f t="shared" si="66"/>
        <v>B</v>
      </c>
      <c r="DS20" s="117">
        <f t="shared" si="67"/>
        <v>3</v>
      </c>
      <c r="DT20" s="117" t="str">
        <f t="shared" si="68"/>
        <v>3.0</v>
      </c>
      <c r="DU20" s="10">
        <v>2</v>
      </c>
      <c r="DV20" s="27">
        <v>2</v>
      </c>
      <c r="DW20" s="122">
        <v>7.7</v>
      </c>
      <c r="DX20" s="97">
        <v>8</v>
      </c>
      <c r="DY20" s="97"/>
      <c r="DZ20" s="5">
        <f t="shared" si="69"/>
        <v>7.9</v>
      </c>
      <c r="EA20" s="25">
        <f t="shared" si="70"/>
        <v>7.9</v>
      </c>
      <c r="EB20" s="176" t="str">
        <f t="shared" si="71"/>
        <v>7.9</v>
      </c>
      <c r="EC20" s="118" t="str">
        <f t="shared" si="72"/>
        <v>B</v>
      </c>
      <c r="ED20" s="117">
        <f t="shared" si="73"/>
        <v>3</v>
      </c>
      <c r="EE20" s="117" t="str">
        <f t="shared" si="74"/>
        <v>3.0</v>
      </c>
      <c r="EF20" s="10">
        <v>3</v>
      </c>
      <c r="EG20" s="27">
        <v>3</v>
      </c>
      <c r="EH20" s="122">
        <v>5</v>
      </c>
      <c r="EI20" s="97">
        <v>7</v>
      </c>
      <c r="EJ20" s="97"/>
      <c r="EK20" s="5">
        <f t="shared" si="75"/>
        <v>6.2</v>
      </c>
      <c r="EL20" s="25">
        <f t="shared" si="76"/>
        <v>6.2</v>
      </c>
      <c r="EM20" s="176" t="str">
        <f t="shared" si="77"/>
        <v>6.2</v>
      </c>
      <c r="EN20" s="118" t="str">
        <f t="shared" si="78"/>
        <v>C</v>
      </c>
      <c r="EO20" s="117">
        <f t="shared" si="79"/>
        <v>2</v>
      </c>
      <c r="EP20" s="117" t="str">
        <f t="shared" si="80"/>
        <v>2.0</v>
      </c>
      <c r="EQ20" s="10">
        <v>4</v>
      </c>
      <c r="ER20" s="27">
        <v>4</v>
      </c>
      <c r="ES20" s="122">
        <v>6.8</v>
      </c>
      <c r="ET20" s="97">
        <v>8</v>
      </c>
      <c r="EU20" s="97"/>
      <c r="EV20" s="5">
        <f t="shared" si="81"/>
        <v>7.5</v>
      </c>
      <c r="EW20" s="25">
        <f t="shared" si="82"/>
        <v>7.5</v>
      </c>
      <c r="EX20" s="176" t="str">
        <f t="shared" si="83"/>
        <v>7.5</v>
      </c>
      <c r="EY20" s="118" t="str">
        <f t="shared" si="84"/>
        <v>B</v>
      </c>
      <c r="EZ20" s="117">
        <f t="shared" si="85"/>
        <v>3</v>
      </c>
      <c r="FA20" s="117" t="str">
        <f t="shared" si="86"/>
        <v>3.0</v>
      </c>
      <c r="FB20" s="10">
        <v>3</v>
      </c>
      <c r="FC20" s="27">
        <v>3</v>
      </c>
      <c r="FD20" s="508">
        <v>9.3000000000000007</v>
      </c>
      <c r="FE20" s="97">
        <v>7</v>
      </c>
      <c r="FF20" s="547"/>
      <c r="FG20" s="5">
        <f t="shared" si="87"/>
        <v>7.9</v>
      </c>
      <c r="FH20" s="25">
        <f t="shared" si="88"/>
        <v>7.9</v>
      </c>
      <c r="FI20" s="176" t="str">
        <f t="shared" si="89"/>
        <v>7.9</v>
      </c>
      <c r="FJ20" s="118" t="str">
        <f t="shared" si="90"/>
        <v>B</v>
      </c>
      <c r="FK20" s="117">
        <f t="shared" si="91"/>
        <v>3</v>
      </c>
      <c r="FL20" s="117" t="str">
        <f t="shared" si="92"/>
        <v>3.0</v>
      </c>
      <c r="FM20" s="10">
        <v>2</v>
      </c>
      <c r="FN20" s="27">
        <v>2</v>
      </c>
      <c r="FO20" s="497">
        <f t="shared" si="93"/>
        <v>18</v>
      </c>
      <c r="FP20" s="498">
        <f t="shared" si="94"/>
        <v>2.5555555555555554</v>
      </c>
      <c r="FQ20" s="499" t="str">
        <f t="shared" si="95"/>
        <v>2.56</v>
      </c>
      <c r="FR20" s="16" t="str">
        <f t="shared" si="96"/>
        <v>Lên lớp</v>
      </c>
      <c r="FS20" s="497">
        <f t="shared" si="97"/>
        <v>36</v>
      </c>
      <c r="FT20" s="498">
        <f t="shared" si="98"/>
        <v>2.4305555555555554</v>
      </c>
      <c r="FU20" s="499" t="str">
        <f t="shared" si="99"/>
        <v>2.43</v>
      </c>
      <c r="FV20" s="504">
        <f t="shared" si="100"/>
        <v>36</v>
      </c>
      <c r="FW20" s="500">
        <f t="shared" si="101"/>
        <v>6.6277777777777773</v>
      </c>
      <c r="FX20" s="501">
        <f t="shared" si="102"/>
        <v>2.4305555555555554</v>
      </c>
      <c r="FY20" s="502" t="str">
        <f t="shared" si="103"/>
        <v>Lên lớp</v>
      </c>
      <c r="FZ20" s="488"/>
      <c r="GA20" s="833">
        <v>7.4</v>
      </c>
      <c r="GB20" s="800">
        <v>8</v>
      </c>
      <c r="GC20" s="800"/>
      <c r="GD20" s="5">
        <f t="shared" si="116"/>
        <v>7.8</v>
      </c>
      <c r="GE20" s="25">
        <f t="shared" si="117"/>
        <v>7.8</v>
      </c>
      <c r="GF20" s="176" t="str">
        <f t="shared" si="118"/>
        <v>7.8</v>
      </c>
      <c r="GG20" s="118" t="str">
        <f t="shared" si="119"/>
        <v>B</v>
      </c>
      <c r="GH20" s="117">
        <f t="shared" si="120"/>
        <v>3</v>
      </c>
      <c r="GI20" s="117" t="str">
        <f t="shared" si="121"/>
        <v>3.0</v>
      </c>
      <c r="GJ20" s="10">
        <v>2</v>
      </c>
      <c r="GK20" s="27">
        <v>2</v>
      </c>
      <c r="GL20" s="159">
        <v>7.6</v>
      </c>
      <c r="GM20" s="163">
        <v>9</v>
      </c>
      <c r="GN20" s="640"/>
      <c r="GO20" s="5">
        <f t="shared" si="122"/>
        <v>8.4</v>
      </c>
      <c r="GP20" s="25">
        <f t="shared" si="123"/>
        <v>8.4</v>
      </c>
      <c r="GQ20" s="176" t="str">
        <f t="shared" si="124"/>
        <v>8.4</v>
      </c>
      <c r="GR20" s="118" t="str">
        <f t="shared" si="125"/>
        <v>B+</v>
      </c>
      <c r="GS20" s="117">
        <f t="shared" si="126"/>
        <v>3.5</v>
      </c>
      <c r="GT20" s="117" t="str">
        <f t="shared" si="127"/>
        <v>3.5</v>
      </c>
      <c r="GU20" s="781">
        <v>2</v>
      </c>
      <c r="GV20" s="27">
        <v>2</v>
      </c>
      <c r="GW20" s="185">
        <v>2.2999999999999998</v>
      </c>
      <c r="GX20" s="163"/>
      <c r="GY20" s="640"/>
      <c r="GZ20" s="5">
        <f t="shared" si="128"/>
        <v>0.9</v>
      </c>
      <c r="HA20" s="25">
        <f t="shared" si="129"/>
        <v>0.9</v>
      </c>
      <c r="HB20" s="176" t="str">
        <f t="shared" si="130"/>
        <v>0.9</v>
      </c>
      <c r="HC20" s="118" t="str">
        <f t="shared" si="131"/>
        <v>F</v>
      </c>
      <c r="HD20" s="117">
        <f t="shared" si="132"/>
        <v>0</v>
      </c>
      <c r="HE20" s="117" t="str">
        <f t="shared" si="133"/>
        <v>0.0</v>
      </c>
      <c r="HF20" s="10">
        <v>3</v>
      </c>
      <c r="HG20" s="28"/>
      <c r="HH20" s="159">
        <v>6.9</v>
      </c>
      <c r="HI20" s="163">
        <v>8</v>
      </c>
      <c r="HJ20" s="640"/>
      <c r="HK20" s="5">
        <f t="shared" si="134"/>
        <v>7.6</v>
      </c>
      <c r="HL20" s="25">
        <f t="shared" si="135"/>
        <v>7.6</v>
      </c>
      <c r="HM20" s="176" t="str">
        <f t="shared" si="136"/>
        <v>7.6</v>
      </c>
      <c r="HN20" s="118" t="str">
        <f t="shared" si="137"/>
        <v>B</v>
      </c>
      <c r="HO20" s="117">
        <f t="shared" si="138"/>
        <v>3</v>
      </c>
      <c r="HP20" s="117" t="str">
        <f t="shared" si="139"/>
        <v>3.0</v>
      </c>
      <c r="HQ20" s="10">
        <v>3</v>
      </c>
      <c r="HR20" s="27">
        <v>3</v>
      </c>
      <c r="HS20" s="362">
        <v>8.8000000000000007</v>
      </c>
      <c r="HT20" s="121">
        <v>10</v>
      </c>
      <c r="HU20" s="121"/>
      <c r="HV20" s="5">
        <f t="shared" si="140"/>
        <v>9.5</v>
      </c>
      <c r="HW20" s="25">
        <f t="shared" si="141"/>
        <v>9.5</v>
      </c>
      <c r="HX20" s="176" t="str">
        <f t="shared" si="142"/>
        <v>9.5</v>
      </c>
      <c r="HY20" s="118" t="str">
        <f t="shared" si="143"/>
        <v>A</v>
      </c>
      <c r="HZ20" s="117">
        <f t="shared" si="144"/>
        <v>4</v>
      </c>
      <c r="IA20" s="117" t="str">
        <f t="shared" si="145"/>
        <v>4.0</v>
      </c>
      <c r="IB20" s="10">
        <v>3</v>
      </c>
      <c r="IC20" s="27">
        <v>3</v>
      </c>
      <c r="ID20" s="31">
        <v>6.4</v>
      </c>
      <c r="IE20" s="800">
        <v>9</v>
      </c>
      <c r="IF20" s="800"/>
      <c r="IG20" s="816">
        <f t="shared" si="146"/>
        <v>8</v>
      </c>
      <c r="IH20" s="817">
        <f t="shared" si="147"/>
        <v>8</v>
      </c>
      <c r="II20" s="818" t="str">
        <f t="shared" si="148"/>
        <v>8.0</v>
      </c>
      <c r="IJ20" s="819" t="str">
        <f t="shared" si="149"/>
        <v>B+</v>
      </c>
      <c r="IK20" s="820">
        <f t="shared" si="104"/>
        <v>3.5</v>
      </c>
      <c r="IL20" s="820" t="str">
        <f t="shared" si="105"/>
        <v>3.5</v>
      </c>
      <c r="IM20" s="821">
        <v>2</v>
      </c>
      <c r="IN20" s="822">
        <v>2</v>
      </c>
      <c r="IO20" s="185">
        <v>4.5999999999999996</v>
      </c>
      <c r="IP20" s="97"/>
      <c r="IQ20" s="97"/>
      <c r="IR20" s="5">
        <f t="shared" si="150"/>
        <v>1.8</v>
      </c>
      <c r="IS20" s="25">
        <f t="shared" si="151"/>
        <v>1.8</v>
      </c>
      <c r="IT20" s="176" t="str">
        <f t="shared" si="152"/>
        <v>1.8</v>
      </c>
      <c r="IU20" s="118" t="str">
        <f t="shared" si="153"/>
        <v>F</v>
      </c>
      <c r="IV20" s="117">
        <f t="shared" si="154"/>
        <v>0</v>
      </c>
      <c r="IW20" s="117" t="str">
        <f t="shared" si="155"/>
        <v>0.0</v>
      </c>
      <c r="IX20" s="10">
        <v>3</v>
      </c>
      <c r="IY20" s="27"/>
      <c r="IZ20" s="508">
        <v>6.7</v>
      </c>
      <c r="JA20" s="97">
        <v>7</v>
      </c>
      <c r="JB20" s="547"/>
      <c r="JC20" s="5">
        <f t="shared" si="156"/>
        <v>6.9</v>
      </c>
      <c r="JD20" s="25">
        <f t="shared" si="157"/>
        <v>6.9</v>
      </c>
      <c r="JE20" s="176" t="str">
        <f t="shared" si="158"/>
        <v>6.9</v>
      </c>
      <c r="JF20" s="118" t="str">
        <f t="shared" si="159"/>
        <v>C+</v>
      </c>
      <c r="JG20" s="117">
        <f t="shared" si="160"/>
        <v>2.5</v>
      </c>
      <c r="JH20" s="117" t="str">
        <f t="shared" si="161"/>
        <v>2.5</v>
      </c>
      <c r="JI20" s="10">
        <v>2</v>
      </c>
      <c r="JJ20" s="27">
        <v>2</v>
      </c>
      <c r="JK20" s="31">
        <v>6.7</v>
      </c>
      <c r="JL20" s="800">
        <v>9</v>
      </c>
      <c r="JM20" s="801"/>
      <c r="JN20" s="5">
        <f t="shared" si="162"/>
        <v>8.1</v>
      </c>
      <c r="JO20" s="25">
        <f t="shared" si="163"/>
        <v>8.1</v>
      </c>
      <c r="JP20" s="176" t="str">
        <f t="shared" si="106"/>
        <v>8.1</v>
      </c>
      <c r="JQ20" s="118" t="str">
        <f t="shared" si="107"/>
        <v>B+</v>
      </c>
      <c r="JR20" s="117">
        <f t="shared" si="164"/>
        <v>3.5</v>
      </c>
      <c r="JS20" s="117" t="str">
        <f t="shared" si="165"/>
        <v>3.5</v>
      </c>
      <c r="JT20" s="10">
        <v>3</v>
      </c>
      <c r="JU20" s="27">
        <v>3</v>
      </c>
      <c r="JV20" s="122">
        <v>6.2</v>
      </c>
      <c r="JW20" s="454">
        <v>6</v>
      </c>
      <c r="JX20" s="454"/>
      <c r="JY20" s="5">
        <f t="shared" si="166"/>
        <v>6.1</v>
      </c>
      <c r="JZ20" s="25">
        <f t="shared" si="167"/>
        <v>6.1</v>
      </c>
      <c r="KA20" s="176" t="str">
        <f t="shared" si="108"/>
        <v>6.1</v>
      </c>
      <c r="KB20" s="118" t="str">
        <f t="shared" si="109"/>
        <v>C</v>
      </c>
      <c r="KC20" s="117">
        <f t="shared" si="168"/>
        <v>2</v>
      </c>
      <c r="KD20" s="117" t="str">
        <f t="shared" si="169"/>
        <v>2.0</v>
      </c>
      <c r="KE20" s="10">
        <v>2</v>
      </c>
      <c r="KF20" s="27">
        <v>2</v>
      </c>
      <c r="KG20" s="884">
        <f t="shared" si="170"/>
        <v>25</v>
      </c>
      <c r="KH20" s="885">
        <f t="shared" si="171"/>
        <v>2.42</v>
      </c>
      <c r="KI20" s="886" t="str">
        <f t="shared" si="172"/>
        <v>2.42</v>
      </c>
      <c r="KJ20" s="521" t="str">
        <f t="shared" si="173"/>
        <v>Lên lớp</v>
      </c>
      <c r="KK20" s="887">
        <f t="shared" si="174"/>
        <v>61</v>
      </c>
      <c r="KL20" s="885">
        <f t="shared" si="175"/>
        <v>2.4262295081967213</v>
      </c>
      <c r="KM20" s="886" t="str">
        <f t="shared" si="176"/>
        <v>2.43</v>
      </c>
      <c r="KN20" s="888">
        <f t="shared" si="177"/>
        <v>19</v>
      </c>
      <c r="KO20" s="889">
        <f t="shared" si="178"/>
        <v>7.8947368421052628</v>
      </c>
      <c r="KP20" s="890">
        <f t="shared" si="179"/>
        <v>3.1842105263157894</v>
      </c>
      <c r="KQ20" s="891">
        <f t="shared" si="180"/>
        <v>55</v>
      </c>
      <c r="KR20" s="892">
        <f t="shared" si="181"/>
        <v>7.0654545454545454</v>
      </c>
      <c r="KS20" s="893">
        <f t="shared" si="182"/>
        <v>2.6909090909090909</v>
      </c>
      <c r="KT20" s="521" t="str">
        <f t="shared" si="183"/>
        <v>Lên lớp</v>
      </c>
      <c r="KU20" s="1235"/>
      <c r="KV20" s="1669"/>
      <c r="KW20" s="1679"/>
      <c r="KX20" s="9"/>
      <c r="KY20" s="5">
        <f t="shared" si="184"/>
        <v>0</v>
      </c>
      <c r="KZ20" s="25">
        <f t="shared" si="185"/>
        <v>0</v>
      </c>
      <c r="LA20" s="176" t="str">
        <f t="shared" si="186"/>
        <v>0.0</v>
      </c>
      <c r="LB20" s="118" t="str">
        <f t="shared" si="187"/>
        <v>F</v>
      </c>
      <c r="LC20" s="117">
        <f t="shared" si="188"/>
        <v>0</v>
      </c>
      <c r="LD20" s="117" t="str">
        <f t="shared" si="189"/>
        <v>0.0</v>
      </c>
      <c r="LE20" s="10">
        <v>4</v>
      </c>
      <c r="LF20" s="27"/>
      <c r="LG20" s="185">
        <v>1.2</v>
      </c>
      <c r="LH20" s="97"/>
      <c r="LI20" s="97"/>
      <c r="LJ20" s="5">
        <f t="shared" si="190"/>
        <v>0.5</v>
      </c>
      <c r="LK20" s="25">
        <f t="shared" si="191"/>
        <v>0.5</v>
      </c>
      <c r="LL20" s="176" t="str">
        <f t="shared" si="192"/>
        <v>0.5</v>
      </c>
      <c r="LM20" s="118" t="str">
        <f t="shared" si="193"/>
        <v>F</v>
      </c>
      <c r="LN20" s="117">
        <f t="shared" si="194"/>
        <v>0</v>
      </c>
      <c r="LO20" s="117" t="str">
        <f t="shared" si="195"/>
        <v>0.0</v>
      </c>
      <c r="LP20" s="10">
        <v>1</v>
      </c>
      <c r="LQ20" s="27"/>
      <c r="LR20" s="508">
        <v>7</v>
      </c>
      <c r="LS20" s="547">
        <v>6.5</v>
      </c>
      <c r="LT20" s="547"/>
      <c r="LU20" s="5">
        <f t="shared" si="196"/>
        <v>6.7</v>
      </c>
      <c r="LV20" s="25">
        <f t="shared" si="197"/>
        <v>6.7</v>
      </c>
      <c r="LW20" s="176" t="str">
        <f t="shared" si="198"/>
        <v>6.7</v>
      </c>
      <c r="LX20" s="118" t="str">
        <f t="shared" si="199"/>
        <v>C+</v>
      </c>
      <c r="LY20" s="117">
        <f t="shared" si="200"/>
        <v>2.5</v>
      </c>
      <c r="LZ20" s="117" t="str">
        <f t="shared" si="201"/>
        <v>2.5</v>
      </c>
      <c r="MA20" s="10">
        <v>1</v>
      </c>
      <c r="MB20" s="27">
        <v>1</v>
      </c>
      <c r="MC20" s="122">
        <v>7.6</v>
      </c>
      <c r="MD20" s="97">
        <v>9</v>
      </c>
      <c r="ME20" s="454"/>
      <c r="MF20" s="816">
        <f t="shared" si="202"/>
        <v>8.4</v>
      </c>
      <c r="MG20" s="817">
        <f t="shared" si="203"/>
        <v>8.4</v>
      </c>
      <c r="MH20" s="818" t="str">
        <f t="shared" si="204"/>
        <v>8.4</v>
      </c>
      <c r="MI20" s="819" t="str">
        <f t="shared" si="205"/>
        <v>B+</v>
      </c>
      <c r="MJ20" s="820">
        <f t="shared" si="110"/>
        <v>3.5</v>
      </c>
      <c r="MK20" s="820" t="str">
        <f t="shared" si="111"/>
        <v>3.5</v>
      </c>
      <c r="ML20" s="821">
        <v>2</v>
      </c>
      <c r="MM20" s="822">
        <v>2</v>
      </c>
      <c r="MN20" s="1669"/>
      <c r="MO20" s="1682"/>
      <c r="MP20" s="9"/>
      <c r="MQ20" s="855">
        <f t="shared" si="206"/>
        <v>0</v>
      </c>
      <c r="MR20" s="856">
        <f t="shared" si="207"/>
        <v>0</v>
      </c>
      <c r="MS20" s="857" t="str">
        <f t="shared" si="208"/>
        <v>0.0</v>
      </c>
      <c r="MT20" s="858" t="str">
        <f t="shared" si="209"/>
        <v>F</v>
      </c>
      <c r="MU20" s="859">
        <f t="shared" si="112"/>
        <v>0</v>
      </c>
      <c r="MV20" s="859" t="str">
        <f t="shared" si="113"/>
        <v>0.0</v>
      </c>
      <c r="MW20" s="781">
        <v>2</v>
      </c>
      <c r="MX20" s="860"/>
      <c r="MY20" s="1668">
        <v>6.6</v>
      </c>
      <c r="MZ20" s="1696">
        <v>6</v>
      </c>
      <c r="NA20" s="9"/>
      <c r="NB20" s="1704">
        <f t="shared" si="210"/>
        <v>6.2</v>
      </c>
      <c r="NC20" s="1705">
        <f t="shared" si="211"/>
        <v>6.2</v>
      </c>
      <c r="ND20" s="857" t="str">
        <f t="shared" si="212"/>
        <v>6.2</v>
      </c>
      <c r="NE20" s="1706" t="str">
        <f t="shared" si="213"/>
        <v>C</v>
      </c>
      <c r="NF20" s="1705">
        <f t="shared" si="214"/>
        <v>2</v>
      </c>
      <c r="NG20" s="1705" t="str">
        <f t="shared" si="215"/>
        <v>2.0</v>
      </c>
      <c r="NH20" s="1707">
        <v>2</v>
      </c>
      <c r="NI20" s="860">
        <v>2</v>
      </c>
      <c r="NJ20" s="1719">
        <f t="shared" si="216"/>
        <v>12</v>
      </c>
      <c r="NK20" s="1720">
        <f t="shared" si="217"/>
        <v>1.125</v>
      </c>
      <c r="NL20" s="1721" t="str">
        <f t="shared" si="218"/>
        <v>1.13</v>
      </c>
    </row>
    <row r="21" spans="1:376" ht="18.75" customHeight="1" x14ac:dyDescent="0.3">
      <c r="A21" s="126">
        <v>32</v>
      </c>
      <c r="B21" s="126" t="s">
        <v>99</v>
      </c>
      <c r="C21" s="127" t="s">
        <v>259</v>
      </c>
      <c r="D21" s="129" t="s">
        <v>213</v>
      </c>
      <c r="E21" s="130" t="s">
        <v>25</v>
      </c>
      <c r="F21" s="148"/>
      <c r="G21" s="211" t="s">
        <v>351</v>
      </c>
      <c r="H21" s="212" t="s">
        <v>16</v>
      </c>
      <c r="I21" s="355" t="s">
        <v>385</v>
      </c>
      <c r="J21" s="377">
        <v>6.8</v>
      </c>
      <c r="K21" s="381" t="str">
        <f t="shared" si="0"/>
        <v>6.8</v>
      </c>
      <c r="L21" s="302" t="str">
        <f t="shared" si="1"/>
        <v>C+</v>
      </c>
      <c r="M21" s="117">
        <f t="shared" si="2"/>
        <v>2.5</v>
      </c>
      <c r="N21" s="67" t="str">
        <f t="shared" si="3"/>
        <v>2.5</v>
      </c>
      <c r="O21" s="1097">
        <v>7</v>
      </c>
      <c r="P21" s="176" t="str">
        <f t="shared" si="4"/>
        <v>7.0</v>
      </c>
      <c r="Q21" s="118" t="str">
        <f t="shared" si="5"/>
        <v>B</v>
      </c>
      <c r="R21" s="117">
        <f t="shared" si="6"/>
        <v>3</v>
      </c>
      <c r="S21" s="67" t="str">
        <f t="shared" si="7"/>
        <v>3.0</v>
      </c>
      <c r="T21" s="155">
        <v>6.7</v>
      </c>
      <c r="U21" s="123">
        <v>6</v>
      </c>
      <c r="V21" s="125"/>
      <c r="W21" s="5">
        <f t="shared" si="8"/>
        <v>6.3</v>
      </c>
      <c r="X21" s="6">
        <f t="shared" si="9"/>
        <v>6.3</v>
      </c>
      <c r="Y21" s="176" t="str">
        <f t="shared" si="10"/>
        <v>6.3</v>
      </c>
      <c r="Z21" s="8" t="str">
        <f t="shared" si="11"/>
        <v>C</v>
      </c>
      <c r="AA21" s="7">
        <f t="shared" si="12"/>
        <v>2</v>
      </c>
      <c r="AB21" s="7" t="str">
        <f t="shared" si="13"/>
        <v>2.0</v>
      </c>
      <c r="AC21" s="10">
        <v>3</v>
      </c>
      <c r="AD21" s="28">
        <v>3</v>
      </c>
      <c r="AE21" s="155">
        <v>7.2</v>
      </c>
      <c r="AF21" s="140">
        <v>7</v>
      </c>
      <c r="AG21" s="125"/>
      <c r="AH21" s="53">
        <f t="shared" si="14"/>
        <v>7.1</v>
      </c>
      <c r="AI21" s="54">
        <f t="shared" si="15"/>
        <v>7.1</v>
      </c>
      <c r="AJ21" s="183" t="str">
        <f t="shared" si="16"/>
        <v>7.1</v>
      </c>
      <c r="AK21" s="51" t="str">
        <f t="shared" si="17"/>
        <v>B</v>
      </c>
      <c r="AL21" s="55">
        <f t="shared" si="18"/>
        <v>3</v>
      </c>
      <c r="AM21" s="55" t="str">
        <f t="shared" si="19"/>
        <v>3.0</v>
      </c>
      <c r="AN21" s="112">
        <v>3</v>
      </c>
      <c r="AO21" s="88">
        <v>3</v>
      </c>
      <c r="AP21" s="153">
        <v>5.2</v>
      </c>
      <c r="AQ21" s="123">
        <v>4</v>
      </c>
      <c r="AR21" s="125"/>
      <c r="AS21" s="5">
        <f t="shared" si="20"/>
        <v>4.5</v>
      </c>
      <c r="AT21" s="25">
        <f t="shared" si="21"/>
        <v>4.5</v>
      </c>
      <c r="AU21" s="176" t="str">
        <f t="shared" si="22"/>
        <v>4.5</v>
      </c>
      <c r="AV21" s="118" t="str">
        <f t="shared" si="23"/>
        <v>D</v>
      </c>
      <c r="AW21" s="117">
        <f t="shared" si="24"/>
        <v>1</v>
      </c>
      <c r="AX21" s="117" t="str">
        <f t="shared" si="25"/>
        <v>1.0</v>
      </c>
      <c r="AY21" s="10">
        <v>3</v>
      </c>
      <c r="AZ21" s="28">
        <v>3</v>
      </c>
      <c r="BA21" s="159">
        <v>7.5</v>
      </c>
      <c r="BB21" s="140">
        <v>6</v>
      </c>
      <c r="BC21" s="125"/>
      <c r="BD21" s="5">
        <f t="shared" si="26"/>
        <v>6.6</v>
      </c>
      <c r="BE21" s="6">
        <f t="shared" si="27"/>
        <v>6.6</v>
      </c>
      <c r="BF21" s="176" t="str">
        <f t="shared" si="28"/>
        <v>6.6</v>
      </c>
      <c r="BG21" s="8" t="str">
        <f t="shared" si="29"/>
        <v>C+</v>
      </c>
      <c r="BH21" s="7">
        <f t="shared" si="30"/>
        <v>2.5</v>
      </c>
      <c r="BI21" s="7" t="str">
        <f t="shared" si="31"/>
        <v>2.5</v>
      </c>
      <c r="BJ21" s="10">
        <v>4</v>
      </c>
      <c r="BK21" s="28">
        <v>4</v>
      </c>
      <c r="BL21" s="77">
        <v>5.0999999999999996</v>
      </c>
      <c r="BM21" s="121">
        <v>5</v>
      </c>
      <c r="BN21" s="121"/>
      <c r="BO21" s="5">
        <f t="shared" si="32"/>
        <v>5</v>
      </c>
      <c r="BP21" s="25">
        <f t="shared" si="33"/>
        <v>5</v>
      </c>
      <c r="BQ21" s="176" t="str">
        <f t="shared" si="34"/>
        <v>5.0</v>
      </c>
      <c r="BR21" s="118" t="str">
        <f t="shared" si="35"/>
        <v>D+</v>
      </c>
      <c r="BS21" s="7">
        <f t="shared" si="36"/>
        <v>1.5</v>
      </c>
      <c r="BT21" s="7" t="str">
        <f t="shared" si="37"/>
        <v>1.5</v>
      </c>
      <c r="BU21" s="10">
        <v>3</v>
      </c>
      <c r="BV21" s="27">
        <v>3</v>
      </c>
      <c r="BW21" s="159">
        <v>6.3</v>
      </c>
      <c r="BX21" s="163">
        <v>7</v>
      </c>
      <c r="BY21" s="163"/>
      <c r="BZ21" s="5">
        <f t="shared" si="38"/>
        <v>6.7</v>
      </c>
      <c r="CA21" s="25">
        <f t="shared" si="39"/>
        <v>6.7</v>
      </c>
      <c r="CB21" s="176" t="str">
        <f t="shared" si="40"/>
        <v>6.7</v>
      </c>
      <c r="CC21" s="118" t="str">
        <f t="shared" si="41"/>
        <v>C+</v>
      </c>
      <c r="CD21" s="24">
        <f t="shared" si="42"/>
        <v>2.5</v>
      </c>
      <c r="CE21" s="24" t="str">
        <f t="shared" si="43"/>
        <v>2.5</v>
      </c>
      <c r="CF21" s="10">
        <v>2</v>
      </c>
      <c r="CG21" s="27">
        <v>2</v>
      </c>
      <c r="CH21" s="111">
        <f t="shared" si="44"/>
        <v>18</v>
      </c>
      <c r="CI21" s="109">
        <f t="shared" si="45"/>
        <v>2.0833333333333335</v>
      </c>
      <c r="CJ21" s="105" t="str">
        <f t="shared" si="46"/>
        <v>2.08</v>
      </c>
      <c r="CK21" s="106" t="str">
        <f t="shared" si="47"/>
        <v>Lên lớp</v>
      </c>
      <c r="CL21" s="107">
        <f t="shared" si="48"/>
        <v>18</v>
      </c>
      <c r="CM21" s="108">
        <f t="shared" si="49"/>
        <v>2.0833333333333335</v>
      </c>
      <c r="CN21" s="412" t="str">
        <f t="shared" si="50"/>
        <v>Lên lớp</v>
      </c>
      <c r="CO21" s="421"/>
      <c r="CP21" s="122">
        <v>7</v>
      </c>
      <c r="CQ21" s="97">
        <v>8</v>
      </c>
      <c r="CR21" s="97"/>
      <c r="CS21" s="5">
        <f t="shared" si="51"/>
        <v>7.6</v>
      </c>
      <c r="CT21" s="25">
        <f t="shared" si="52"/>
        <v>7.6</v>
      </c>
      <c r="CU21" s="176" t="str">
        <f t="shared" si="53"/>
        <v>7.6</v>
      </c>
      <c r="CV21" s="118" t="str">
        <f t="shared" si="54"/>
        <v>B</v>
      </c>
      <c r="CW21" s="117">
        <f t="shared" si="55"/>
        <v>3</v>
      </c>
      <c r="CX21" s="117" t="str">
        <f t="shared" si="56"/>
        <v>3.0</v>
      </c>
      <c r="CY21" s="10">
        <v>2</v>
      </c>
      <c r="CZ21" s="27">
        <v>2</v>
      </c>
      <c r="DA21" s="122">
        <v>5.6</v>
      </c>
      <c r="DB21" s="97">
        <v>7</v>
      </c>
      <c r="DC21" s="97"/>
      <c r="DD21" s="5">
        <f t="shared" si="57"/>
        <v>6.4</v>
      </c>
      <c r="DE21" s="25">
        <f t="shared" si="58"/>
        <v>6.4</v>
      </c>
      <c r="DF21" s="176" t="str">
        <f t="shared" si="59"/>
        <v>6.4</v>
      </c>
      <c r="DG21" s="118" t="str">
        <f t="shared" si="60"/>
        <v>C</v>
      </c>
      <c r="DH21" s="117">
        <f t="shared" si="61"/>
        <v>2</v>
      </c>
      <c r="DI21" s="117" t="str">
        <f t="shared" si="62"/>
        <v>2.0</v>
      </c>
      <c r="DJ21" s="10">
        <v>2</v>
      </c>
      <c r="DK21" s="27">
        <v>2</v>
      </c>
      <c r="DL21" s="122">
        <v>8.6</v>
      </c>
      <c r="DM21" s="97">
        <v>8</v>
      </c>
      <c r="DN21" s="97"/>
      <c r="DO21" s="5">
        <f t="shared" si="63"/>
        <v>8.1999999999999993</v>
      </c>
      <c r="DP21" s="25">
        <f t="shared" si="64"/>
        <v>8.1999999999999993</v>
      </c>
      <c r="DQ21" s="176" t="str">
        <f t="shared" si="65"/>
        <v>8.2</v>
      </c>
      <c r="DR21" s="118" t="str">
        <f t="shared" si="66"/>
        <v>B+</v>
      </c>
      <c r="DS21" s="117">
        <f t="shared" si="67"/>
        <v>3.5</v>
      </c>
      <c r="DT21" s="117" t="str">
        <f t="shared" si="68"/>
        <v>3.5</v>
      </c>
      <c r="DU21" s="10">
        <v>2</v>
      </c>
      <c r="DV21" s="27">
        <v>2</v>
      </c>
      <c r="DW21" s="122">
        <v>6.7</v>
      </c>
      <c r="DX21" s="97">
        <v>8</v>
      </c>
      <c r="DY21" s="97"/>
      <c r="DZ21" s="5">
        <f t="shared" si="69"/>
        <v>7.5</v>
      </c>
      <c r="EA21" s="25">
        <f t="shared" si="70"/>
        <v>7.5</v>
      </c>
      <c r="EB21" s="176" t="str">
        <f t="shared" si="71"/>
        <v>7.5</v>
      </c>
      <c r="EC21" s="118" t="str">
        <f t="shared" si="72"/>
        <v>B</v>
      </c>
      <c r="ED21" s="117">
        <f t="shared" si="73"/>
        <v>3</v>
      </c>
      <c r="EE21" s="117" t="str">
        <f t="shared" si="74"/>
        <v>3.0</v>
      </c>
      <c r="EF21" s="10">
        <v>3</v>
      </c>
      <c r="EG21" s="27">
        <v>3</v>
      </c>
      <c r="EH21" s="122">
        <v>6.1</v>
      </c>
      <c r="EI21" s="97">
        <v>8</v>
      </c>
      <c r="EJ21" s="97"/>
      <c r="EK21" s="5">
        <f t="shared" si="75"/>
        <v>7.2</v>
      </c>
      <c r="EL21" s="25">
        <f t="shared" si="76"/>
        <v>7.2</v>
      </c>
      <c r="EM21" s="176" t="str">
        <f t="shared" si="77"/>
        <v>7.2</v>
      </c>
      <c r="EN21" s="118" t="str">
        <f t="shared" si="78"/>
        <v>B</v>
      </c>
      <c r="EO21" s="117">
        <f t="shared" si="79"/>
        <v>3</v>
      </c>
      <c r="EP21" s="117" t="str">
        <f t="shared" si="80"/>
        <v>3.0</v>
      </c>
      <c r="EQ21" s="10">
        <v>4</v>
      </c>
      <c r="ER21" s="27">
        <v>4</v>
      </c>
      <c r="ES21" s="122">
        <v>7</v>
      </c>
      <c r="ET21" s="97">
        <v>8</v>
      </c>
      <c r="EU21" s="97"/>
      <c r="EV21" s="5">
        <f t="shared" si="81"/>
        <v>7.6</v>
      </c>
      <c r="EW21" s="25">
        <f t="shared" si="82"/>
        <v>7.6</v>
      </c>
      <c r="EX21" s="176" t="str">
        <f t="shared" si="83"/>
        <v>7.6</v>
      </c>
      <c r="EY21" s="118" t="str">
        <f t="shared" si="84"/>
        <v>B</v>
      </c>
      <c r="EZ21" s="117">
        <f t="shared" si="85"/>
        <v>3</v>
      </c>
      <c r="FA21" s="117" t="str">
        <f t="shared" si="86"/>
        <v>3.0</v>
      </c>
      <c r="FB21" s="10">
        <v>3</v>
      </c>
      <c r="FC21" s="27">
        <v>3</v>
      </c>
      <c r="FD21" s="508">
        <v>6.8</v>
      </c>
      <c r="FE21" s="97">
        <v>6</v>
      </c>
      <c r="FF21" s="547"/>
      <c r="FG21" s="5">
        <f t="shared" si="87"/>
        <v>6.3</v>
      </c>
      <c r="FH21" s="25">
        <f t="shared" si="88"/>
        <v>6.3</v>
      </c>
      <c r="FI21" s="176" t="str">
        <f t="shared" si="89"/>
        <v>6.3</v>
      </c>
      <c r="FJ21" s="118" t="str">
        <f t="shared" si="90"/>
        <v>C</v>
      </c>
      <c r="FK21" s="117">
        <f t="shared" si="91"/>
        <v>2</v>
      </c>
      <c r="FL21" s="117" t="str">
        <f t="shared" si="92"/>
        <v>2.0</v>
      </c>
      <c r="FM21" s="10">
        <v>2</v>
      </c>
      <c r="FN21" s="27">
        <v>2</v>
      </c>
      <c r="FO21" s="497">
        <f t="shared" si="93"/>
        <v>18</v>
      </c>
      <c r="FP21" s="498">
        <f t="shared" si="94"/>
        <v>2.8333333333333335</v>
      </c>
      <c r="FQ21" s="499" t="str">
        <f t="shared" si="95"/>
        <v>2.83</v>
      </c>
      <c r="FR21" s="16" t="str">
        <f t="shared" si="96"/>
        <v>Lên lớp</v>
      </c>
      <c r="FS21" s="497">
        <f t="shared" si="97"/>
        <v>36</v>
      </c>
      <c r="FT21" s="498">
        <f t="shared" si="98"/>
        <v>2.4583333333333335</v>
      </c>
      <c r="FU21" s="499" t="str">
        <f t="shared" si="99"/>
        <v>2.46</v>
      </c>
      <c r="FV21" s="504">
        <f t="shared" si="100"/>
        <v>36</v>
      </c>
      <c r="FW21" s="500">
        <f t="shared" si="101"/>
        <v>6.655555555555555</v>
      </c>
      <c r="FX21" s="501">
        <f t="shared" si="102"/>
        <v>2.4583333333333335</v>
      </c>
      <c r="FY21" s="502" t="str">
        <f t="shared" si="103"/>
        <v>Lên lớp</v>
      </c>
      <c r="FZ21" s="488"/>
      <c r="GA21" s="833">
        <v>7.7</v>
      </c>
      <c r="GB21" s="800">
        <v>7</v>
      </c>
      <c r="GC21" s="800"/>
      <c r="GD21" s="5">
        <f t="shared" si="116"/>
        <v>7.3</v>
      </c>
      <c r="GE21" s="25">
        <f t="shared" si="117"/>
        <v>7.3</v>
      </c>
      <c r="GF21" s="176" t="str">
        <f t="shared" si="118"/>
        <v>7.3</v>
      </c>
      <c r="GG21" s="118" t="str">
        <f t="shared" si="119"/>
        <v>B</v>
      </c>
      <c r="GH21" s="117">
        <f t="shared" si="120"/>
        <v>3</v>
      </c>
      <c r="GI21" s="117" t="str">
        <f t="shared" si="121"/>
        <v>3.0</v>
      </c>
      <c r="GJ21" s="10">
        <v>2</v>
      </c>
      <c r="GK21" s="27">
        <v>2</v>
      </c>
      <c r="GL21" s="159">
        <v>8</v>
      </c>
      <c r="GM21" s="163">
        <v>9</v>
      </c>
      <c r="GN21" s="640"/>
      <c r="GO21" s="5">
        <f t="shared" si="122"/>
        <v>8.6</v>
      </c>
      <c r="GP21" s="25">
        <f t="shared" si="123"/>
        <v>8.6</v>
      </c>
      <c r="GQ21" s="176" t="str">
        <f t="shared" si="124"/>
        <v>8.6</v>
      </c>
      <c r="GR21" s="118" t="str">
        <f t="shared" si="125"/>
        <v>A</v>
      </c>
      <c r="GS21" s="117">
        <f t="shared" si="126"/>
        <v>4</v>
      </c>
      <c r="GT21" s="117" t="str">
        <f t="shared" si="127"/>
        <v>4.0</v>
      </c>
      <c r="GU21" s="781">
        <v>2</v>
      </c>
      <c r="GV21" s="27">
        <v>2</v>
      </c>
      <c r="GW21" s="159">
        <v>6.6</v>
      </c>
      <c r="GX21" s="163">
        <v>7</v>
      </c>
      <c r="GY21" s="640"/>
      <c r="GZ21" s="5">
        <f t="shared" si="128"/>
        <v>6.8</v>
      </c>
      <c r="HA21" s="25">
        <f t="shared" si="129"/>
        <v>6.8</v>
      </c>
      <c r="HB21" s="176" t="str">
        <f t="shared" si="130"/>
        <v>6.8</v>
      </c>
      <c r="HC21" s="118" t="str">
        <f t="shared" si="131"/>
        <v>C+</v>
      </c>
      <c r="HD21" s="117">
        <f t="shared" si="132"/>
        <v>2.5</v>
      </c>
      <c r="HE21" s="117" t="str">
        <f t="shared" si="133"/>
        <v>2.5</v>
      </c>
      <c r="HF21" s="10">
        <v>3</v>
      </c>
      <c r="HG21" s="28">
        <v>3</v>
      </c>
      <c r="HH21" s="159">
        <v>6.7</v>
      </c>
      <c r="HI21" s="163">
        <v>8</v>
      </c>
      <c r="HJ21" s="640"/>
      <c r="HK21" s="5">
        <f t="shared" si="134"/>
        <v>7.5</v>
      </c>
      <c r="HL21" s="25">
        <f t="shared" si="135"/>
        <v>7.5</v>
      </c>
      <c r="HM21" s="176" t="str">
        <f t="shared" si="136"/>
        <v>7.5</v>
      </c>
      <c r="HN21" s="118" t="str">
        <f t="shared" si="137"/>
        <v>B</v>
      </c>
      <c r="HO21" s="117">
        <f t="shared" si="138"/>
        <v>3</v>
      </c>
      <c r="HP21" s="117" t="str">
        <f t="shared" si="139"/>
        <v>3.0</v>
      </c>
      <c r="HQ21" s="10">
        <v>3</v>
      </c>
      <c r="HR21" s="27">
        <v>3</v>
      </c>
      <c r="HS21" s="362">
        <v>8.5</v>
      </c>
      <c r="HT21" s="121">
        <v>9</v>
      </c>
      <c r="HU21" s="121"/>
      <c r="HV21" s="5">
        <f t="shared" si="140"/>
        <v>8.8000000000000007</v>
      </c>
      <c r="HW21" s="25">
        <f t="shared" si="141"/>
        <v>8.8000000000000007</v>
      </c>
      <c r="HX21" s="176" t="str">
        <f t="shared" si="142"/>
        <v>8.8</v>
      </c>
      <c r="HY21" s="118" t="str">
        <f t="shared" si="143"/>
        <v>A</v>
      </c>
      <c r="HZ21" s="117">
        <f t="shared" si="144"/>
        <v>4</v>
      </c>
      <c r="IA21" s="117" t="str">
        <f t="shared" si="145"/>
        <v>4.0</v>
      </c>
      <c r="IB21" s="10">
        <v>3</v>
      </c>
      <c r="IC21" s="27">
        <v>3</v>
      </c>
      <c r="ID21" s="31">
        <v>6</v>
      </c>
      <c r="IE21" s="800">
        <v>10</v>
      </c>
      <c r="IF21" s="800"/>
      <c r="IG21" s="816">
        <f t="shared" si="146"/>
        <v>8.4</v>
      </c>
      <c r="IH21" s="817">
        <f t="shared" si="147"/>
        <v>8.4</v>
      </c>
      <c r="II21" s="818" t="str">
        <f t="shared" si="148"/>
        <v>8.4</v>
      </c>
      <c r="IJ21" s="819" t="str">
        <f t="shared" si="149"/>
        <v>B+</v>
      </c>
      <c r="IK21" s="820">
        <f t="shared" si="104"/>
        <v>3.5</v>
      </c>
      <c r="IL21" s="820" t="str">
        <f t="shared" si="105"/>
        <v>3.5</v>
      </c>
      <c r="IM21" s="821">
        <v>2</v>
      </c>
      <c r="IN21" s="822">
        <v>2</v>
      </c>
      <c r="IO21" s="122">
        <v>7.2</v>
      </c>
      <c r="IP21" s="97">
        <v>8</v>
      </c>
      <c r="IQ21" s="97"/>
      <c r="IR21" s="5">
        <f t="shared" si="150"/>
        <v>7.7</v>
      </c>
      <c r="IS21" s="25">
        <f t="shared" si="151"/>
        <v>7.7</v>
      </c>
      <c r="IT21" s="176" t="str">
        <f t="shared" si="152"/>
        <v>7.7</v>
      </c>
      <c r="IU21" s="118" t="str">
        <f t="shared" si="153"/>
        <v>B</v>
      </c>
      <c r="IV21" s="117">
        <f t="shared" si="154"/>
        <v>3</v>
      </c>
      <c r="IW21" s="117" t="str">
        <f t="shared" si="155"/>
        <v>3.0</v>
      </c>
      <c r="IX21" s="10">
        <v>3</v>
      </c>
      <c r="IY21" s="27">
        <v>3</v>
      </c>
      <c r="IZ21" s="508">
        <v>8</v>
      </c>
      <c r="JA21" s="97">
        <v>8</v>
      </c>
      <c r="JB21" s="547"/>
      <c r="JC21" s="5">
        <f t="shared" si="156"/>
        <v>8</v>
      </c>
      <c r="JD21" s="25">
        <f t="shared" si="157"/>
        <v>8</v>
      </c>
      <c r="JE21" s="176" t="str">
        <f t="shared" si="158"/>
        <v>8.0</v>
      </c>
      <c r="JF21" s="118" t="str">
        <f t="shared" si="159"/>
        <v>B+</v>
      </c>
      <c r="JG21" s="117">
        <f t="shared" si="160"/>
        <v>3.5</v>
      </c>
      <c r="JH21" s="117" t="str">
        <f t="shared" si="161"/>
        <v>3.5</v>
      </c>
      <c r="JI21" s="10">
        <v>2</v>
      </c>
      <c r="JJ21" s="27">
        <v>2</v>
      </c>
      <c r="JK21" s="31">
        <v>7.6</v>
      </c>
      <c r="JL21" s="800">
        <v>8</v>
      </c>
      <c r="JM21" s="801"/>
      <c r="JN21" s="5">
        <f t="shared" si="162"/>
        <v>7.8</v>
      </c>
      <c r="JO21" s="25">
        <f t="shared" si="163"/>
        <v>7.8</v>
      </c>
      <c r="JP21" s="176" t="str">
        <f t="shared" si="106"/>
        <v>7.8</v>
      </c>
      <c r="JQ21" s="118" t="str">
        <f t="shared" si="107"/>
        <v>B</v>
      </c>
      <c r="JR21" s="117">
        <f t="shared" si="164"/>
        <v>3</v>
      </c>
      <c r="JS21" s="117" t="str">
        <f t="shared" si="165"/>
        <v>3.0</v>
      </c>
      <c r="JT21" s="10">
        <v>3</v>
      </c>
      <c r="JU21" s="27">
        <v>3</v>
      </c>
      <c r="JV21" s="122">
        <v>7.6</v>
      </c>
      <c r="JW21" s="454">
        <v>7.5</v>
      </c>
      <c r="JX21" s="454"/>
      <c r="JY21" s="5">
        <f t="shared" si="166"/>
        <v>7.5</v>
      </c>
      <c r="JZ21" s="25">
        <f t="shared" si="167"/>
        <v>7.5</v>
      </c>
      <c r="KA21" s="176" t="str">
        <f t="shared" si="108"/>
        <v>7.5</v>
      </c>
      <c r="KB21" s="118" t="str">
        <f t="shared" si="109"/>
        <v>B</v>
      </c>
      <c r="KC21" s="117">
        <f t="shared" si="168"/>
        <v>3</v>
      </c>
      <c r="KD21" s="117" t="str">
        <f t="shared" si="169"/>
        <v>3.0</v>
      </c>
      <c r="KE21" s="10">
        <v>2</v>
      </c>
      <c r="KF21" s="27">
        <v>2</v>
      </c>
      <c r="KG21" s="884">
        <f t="shared" si="170"/>
        <v>25</v>
      </c>
      <c r="KH21" s="885">
        <f t="shared" si="171"/>
        <v>3.22</v>
      </c>
      <c r="KI21" s="886" t="str">
        <f t="shared" si="172"/>
        <v>3.22</v>
      </c>
      <c r="KJ21" s="521" t="str">
        <f t="shared" si="173"/>
        <v>Lên lớp</v>
      </c>
      <c r="KK21" s="887">
        <f t="shared" si="174"/>
        <v>61</v>
      </c>
      <c r="KL21" s="885">
        <f t="shared" si="175"/>
        <v>2.7704918032786887</v>
      </c>
      <c r="KM21" s="886" t="str">
        <f t="shared" si="176"/>
        <v>2.77</v>
      </c>
      <c r="KN21" s="888">
        <f t="shared" si="177"/>
        <v>25</v>
      </c>
      <c r="KO21" s="889">
        <f t="shared" si="178"/>
        <v>7.8159999999999989</v>
      </c>
      <c r="KP21" s="890">
        <f t="shared" si="179"/>
        <v>3.22</v>
      </c>
      <c r="KQ21" s="891">
        <f t="shared" si="180"/>
        <v>61</v>
      </c>
      <c r="KR21" s="892">
        <f t="shared" si="181"/>
        <v>7.1311475409836058</v>
      </c>
      <c r="KS21" s="893">
        <f t="shared" si="182"/>
        <v>2.7704918032786887</v>
      </c>
      <c r="KT21" s="521" t="str">
        <f t="shared" si="183"/>
        <v>Lên lớp</v>
      </c>
      <c r="KU21" s="1235"/>
      <c r="KV21" s="1668">
        <v>6.4</v>
      </c>
      <c r="KW21" s="1679">
        <v>5</v>
      </c>
      <c r="KX21" s="9"/>
      <c r="KY21" s="5">
        <f t="shared" si="184"/>
        <v>5.6</v>
      </c>
      <c r="KZ21" s="25">
        <f t="shared" si="185"/>
        <v>5.6</v>
      </c>
      <c r="LA21" s="176" t="str">
        <f t="shared" si="186"/>
        <v>5.6</v>
      </c>
      <c r="LB21" s="118" t="str">
        <f t="shared" si="187"/>
        <v>C</v>
      </c>
      <c r="LC21" s="117">
        <f t="shared" si="188"/>
        <v>2</v>
      </c>
      <c r="LD21" s="117" t="str">
        <f t="shared" si="189"/>
        <v>2.0</v>
      </c>
      <c r="LE21" s="10">
        <v>4</v>
      </c>
      <c r="LF21" s="27">
        <v>4</v>
      </c>
      <c r="LG21" s="122">
        <v>5.8</v>
      </c>
      <c r="LH21" s="97">
        <v>7</v>
      </c>
      <c r="LI21" s="97"/>
      <c r="LJ21" s="5">
        <f t="shared" si="190"/>
        <v>6.5</v>
      </c>
      <c r="LK21" s="25">
        <f t="shared" si="191"/>
        <v>6.5</v>
      </c>
      <c r="LL21" s="176" t="str">
        <f t="shared" si="192"/>
        <v>6.5</v>
      </c>
      <c r="LM21" s="118" t="str">
        <f t="shared" si="193"/>
        <v>C+</v>
      </c>
      <c r="LN21" s="117">
        <f t="shared" si="194"/>
        <v>2.5</v>
      </c>
      <c r="LO21" s="117" t="str">
        <f t="shared" si="195"/>
        <v>2.5</v>
      </c>
      <c r="LP21" s="10">
        <v>1</v>
      </c>
      <c r="LQ21" s="27">
        <v>1</v>
      </c>
      <c r="LR21" s="508">
        <v>8</v>
      </c>
      <c r="LS21" s="547">
        <v>8</v>
      </c>
      <c r="LT21" s="547"/>
      <c r="LU21" s="5">
        <f t="shared" si="196"/>
        <v>8</v>
      </c>
      <c r="LV21" s="25">
        <f t="shared" si="197"/>
        <v>8</v>
      </c>
      <c r="LW21" s="176" t="str">
        <f t="shared" si="198"/>
        <v>8.0</v>
      </c>
      <c r="LX21" s="118" t="str">
        <f t="shared" si="199"/>
        <v>B+</v>
      </c>
      <c r="LY21" s="117">
        <f t="shared" si="200"/>
        <v>3.5</v>
      </c>
      <c r="LZ21" s="117" t="str">
        <f t="shared" si="201"/>
        <v>3.5</v>
      </c>
      <c r="MA21" s="10">
        <v>1</v>
      </c>
      <c r="MB21" s="27">
        <v>1</v>
      </c>
      <c r="MC21" s="122">
        <v>8</v>
      </c>
      <c r="MD21" s="97">
        <v>9</v>
      </c>
      <c r="ME21" s="454"/>
      <c r="MF21" s="816">
        <f t="shared" si="202"/>
        <v>8.6</v>
      </c>
      <c r="MG21" s="817">
        <f t="shared" si="203"/>
        <v>8.6</v>
      </c>
      <c r="MH21" s="818" t="str">
        <f t="shared" si="204"/>
        <v>8.6</v>
      </c>
      <c r="MI21" s="819" t="str">
        <f t="shared" si="205"/>
        <v>A</v>
      </c>
      <c r="MJ21" s="820">
        <f t="shared" si="110"/>
        <v>4</v>
      </c>
      <c r="MK21" s="820" t="str">
        <f t="shared" si="111"/>
        <v>4.0</v>
      </c>
      <c r="ML21" s="821">
        <v>2</v>
      </c>
      <c r="MM21" s="822">
        <v>2</v>
      </c>
      <c r="MN21" s="1668">
        <v>5.5</v>
      </c>
      <c r="MO21" s="1682">
        <v>6</v>
      </c>
      <c r="MP21" s="9"/>
      <c r="MQ21" s="855">
        <f t="shared" si="206"/>
        <v>5.8</v>
      </c>
      <c r="MR21" s="856">
        <f t="shared" si="207"/>
        <v>5.8</v>
      </c>
      <c r="MS21" s="857" t="str">
        <f t="shared" si="208"/>
        <v>5.8</v>
      </c>
      <c r="MT21" s="858" t="str">
        <f t="shared" si="209"/>
        <v>C</v>
      </c>
      <c r="MU21" s="859">
        <f t="shared" si="112"/>
        <v>2</v>
      </c>
      <c r="MV21" s="859" t="str">
        <f t="shared" si="113"/>
        <v>2.0</v>
      </c>
      <c r="MW21" s="781">
        <v>2</v>
      </c>
      <c r="MX21" s="860">
        <v>2</v>
      </c>
      <c r="MY21" s="1668">
        <v>6.7</v>
      </c>
      <c r="MZ21" s="1696">
        <v>7</v>
      </c>
      <c r="NA21" s="9"/>
      <c r="NB21" s="1704">
        <f t="shared" si="210"/>
        <v>6.9</v>
      </c>
      <c r="NC21" s="1705">
        <f t="shared" si="211"/>
        <v>6.9</v>
      </c>
      <c r="ND21" s="857" t="str">
        <f t="shared" si="212"/>
        <v>6.9</v>
      </c>
      <c r="NE21" s="1706" t="str">
        <f t="shared" si="213"/>
        <v>C+</v>
      </c>
      <c r="NF21" s="1705">
        <f t="shared" si="214"/>
        <v>2.5</v>
      </c>
      <c r="NG21" s="1705" t="str">
        <f t="shared" si="215"/>
        <v>2.5</v>
      </c>
      <c r="NH21" s="1707">
        <v>2</v>
      </c>
      <c r="NI21" s="860">
        <v>2</v>
      </c>
      <c r="NJ21" s="1719">
        <f t="shared" si="216"/>
        <v>12</v>
      </c>
      <c r="NK21" s="1720">
        <f t="shared" si="217"/>
        <v>2.5833333333333335</v>
      </c>
      <c r="NL21" s="1721" t="str">
        <f t="shared" si="218"/>
        <v>2.58</v>
      </c>
    </row>
    <row r="22" spans="1:376" ht="18.75" customHeight="1" x14ac:dyDescent="0.3">
      <c r="A22" s="126">
        <v>33</v>
      </c>
      <c r="B22" s="126" t="s">
        <v>99</v>
      </c>
      <c r="C22" s="127" t="s">
        <v>260</v>
      </c>
      <c r="D22" s="129" t="s">
        <v>261</v>
      </c>
      <c r="E22" s="130" t="s">
        <v>112</v>
      </c>
      <c r="F22" s="148"/>
      <c r="G22" s="211" t="s">
        <v>352</v>
      </c>
      <c r="H22" s="212" t="s">
        <v>16</v>
      </c>
      <c r="I22" s="355" t="s">
        <v>34</v>
      </c>
      <c r="J22" s="377">
        <v>5.8</v>
      </c>
      <c r="K22" s="381" t="str">
        <f t="shared" si="0"/>
        <v>5.8</v>
      </c>
      <c r="L22" s="302" t="str">
        <f t="shared" si="1"/>
        <v>C</v>
      </c>
      <c r="M22" s="117">
        <f t="shared" si="2"/>
        <v>2</v>
      </c>
      <c r="N22" s="67" t="str">
        <f t="shared" si="3"/>
        <v>2.0</v>
      </c>
      <c r="O22" s="1097">
        <v>6</v>
      </c>
      <c r="P22" s="176" t="str">
        <f t="shared" si="4"/>
        <v>6.0</v>
      </c>
      <c r="Q22" s="118" t="str">
        <f t="shared" si="5"/>
        <v>C</v>
      </c>
      <c r="R22" s="117">
        <f t="shared" si="6"/>
        <v>2</v>
      </c>
      <c r="S22" s="67" t="str">
        <f t="shared" si="7"/>
        <v>2.0</v>
      </c>
      <c r="T22" s="155">
        <v>7.2</v>
      </c>
      <c r="U22" s="123">
        <v>6</v>
      </c>
      <c r="V22" s="125"/>
      <c r="W22" s="5">
        <f t="shared" ref="W22:W29" si="219">ROUND((T22*0.4+U22*0.6),1)</f>
        <v>6.5</v>
      </c>
      <c r="X22" s="6">
        <f t="shared" ref="X22:X29" si="220">ROUND(MAX((T22*0.4+U22*0.6),(T22*0.4+V22*0.6)),1)</f>
        <v>6.5</v>
      </c>
      <c r="Y22" s="176" t="str">
        <f t="shared" si="10"/>
        <v>6.5</v>
      </c>
      <c r="Z22" s="8" t="str">
        <f t="shared" ref="Z22:Z29" si="221">IF(X22&gt;=8.5,"A",IF(X22&gt;=8,"B+",IF(X22&gt;=7,"B",IF(X22&gt;=6.5,"C+",IF(X22&gt;=5.5,"C",IF(X22&gt;=5,"D+",IF(X22&gt;=4,"D","F")))))))</f>
        <v>C+</v>
      </c>
      <c r="AA22" s="7">
        <f t="shared" ref="AA22:AA29" si="222">IF(Z22="A",4,IF(Z22="B+",3.5,IF(Z22="B",3,IF(Z22="C+",2.5,IF(Z22="C",2,IF(Z22="D+",1.5,IF(Z22="D",1,0)))))))</f>
        <v>2.5</v>
      </c>
      <c r="AB22" s="7" t="str">
        <f t="shared" ref="AB22:AB29" si="223">TEXT(AA22,"0.0")</f>
        <v>2.5</v>
      </c>
      <c r="AC22" s="10">
        <v>3</v>
      </c>
      <c r="AD22" s="28">
        <v>3</v>
      </c>
      <c r="AE22" s="155">
        <v>8.8000000000000007</v>
      </c>
      <c r="AF22" s="140">
        <v>9</v>
      </c>
      <c r="AG22" s="125"/>
      <c r="AH22" s="53">
        <f t="shared" si="14"/>
        <v>8.9</v>
      </c>
      <c r="AI22" s="54">
        <f t="shared" si="15"/>
        <v>8.9</v>
      </c>
      <c r="AJ22" s="183" t="str">
        <f t="shared" si="16"/>
        <v>8.9</v>
      </c>
      <c r="AK22" s="51" t="str">
        <f t="shared" ref="AK22:AK29" si="224">IF(AI22&gt;=8.5,"A",IF(AI22&gt;=8,"B+",IF(AI22&gt;=7,"B",IF(AI22&gt;=6.5,"C+",IF(AI22&gt;=5.5,"C",IF(AI22&gt;=5,"D+",IF(AI22&gt;=4,"D","F")))))))</f>
        <v>A</v>
      </c>
      <c r="AL22" s="55">
        <f t="shared" ref="AL22:AL29" si="225">IF(AK22="A",4,IF(AK22="B+",3.5,IF(AK22="B",3,IF(AK22="C+",2.5,IF(AK22="C",2,IF(AK22="D+",1.5,IF(AK22="D",1,0)))))))</f>
        <v>4</v>
      </c>
      <c r="AM22" s="55" t="str">
        <f t="shared" ref="AM22:AM29" si="226">TEXT(AL22,"0.0")</f>
        <v>4.0</v>
      </c>
      <c r="AN22" s="112">
        <v>3</v>
      </c>
      <c r="AO22" s="88">
        <v>3</v>
      </c>
      <c r="AP22" s="153">
        <v>7.5</v>
      </c>
      <c r="AQ22" s="123">
        <v>7</v>
      </c>
      <c r="AR22" s="125"/>
      <c r="AS22" s="5">
        <f t="shared" si="20"/>
        <v>7.2</v>
      </c>
      <c r="AT22" s="25">
        <f t="shared" si="21"/>
        <v>7.2</v>
      </c>
      <c r="AU22" s="176" t="str">
        <f t="shared" si="22"/>
        <v>7.2</v>
      </c>
      <c r="AV22" s="118" t="str">
        <f t="shared" si="23"/>
        <v>B</v>
      </c>
      <c r="AW22" s="117">
        <f t="shared" si="24"/>
        <v>3</v>
      </c>
      <c r="AX22" s="117" t="str">
        <f t="shared" si="25"/>
        <v>3.0</v>
      </c>
      <c r="AY22" s="10">
        <v>3</v>
      </c>
      <c r="AZ22" s="28">
        <v>3</v>
      </c>
      <c r="BA22" s="159">
        <v>5.7</v>
      </c>
      <c r="BB22" s="140">
        <v>7</v>
      </c>
      <c r="BC22" s="125"/>
      <c r="BD22" s="5">
        <f t="shared" ref="BD22:BD30" si="227">ROUND((BA22*0.4+BB22*0.6),1)</f>
        <v>6.5</v>
      </c>
      <c r="BE22" s="6">
        <f t="shared" ref="BE22:BE30" si="228">ROUND(MAX((BA22*0.4+BB22*0.6),(BA22*0.4+BC22*0.6)),1)</f>
        <v>6.5</v>
      </c>
      <c r="BF22" s="176" t="str">
        <f t="shared" ref="BF22:BF30" si="229">TEXT(BE22,"0.0")</f>
        <v>6.5</v>
      </c>
      <c r="BG22" s="8" t="str">
        <f t="shared" ref="BG22:BG30" si="230">IF(BE22&gt;=8.5,"A",IF(BE22&gt;=8,"B+",IF(BE22&gt;=7,"B",IF(BE22&gt;=6.5,"C+",IF(BE22&gt;=5.5,"C",IF(BE22&gt;=5,"D+",IF(BE22&gt;=4,"D","F")))))))</f>
        <v>C+</v>
      </c>
      <c r="BH22" s="7">
        <f t="shared" ref="BH22:BH30" si="231">IF(BG22="A",4,IF(BG22="B+",3.5,IF(BG22="B",3,IF(BG22="C+",2.5,IF(BG22="C",2,IF(BG22="D+",1.5,IF(BG22="D",1,0)))))))</f>
        <v>2.5</v>
      </c>
      <c r="BI22" s="7" t="str">
        <f t="shared" ref="BI22:BI30" si="232">TEXT(BH22,"0.0")</f>
        <v>2.5</v>
      </c>
      <c r="BJ22" s="10">
        <v>4</v>
      </c>
      <c r="BK22" s="28">
        <v>4</v>
      </c>
      <c r="BL22" s="77">
        <v>7.3</v>
      </c>
      <c r="BM22" s="78">
        <v>4</v>
      </c>
      <c r="BN22" s="78"/>
      <c r="BO22" s="5">
        <f t="shared" si="32"/>
        <v>5.3</v>
      </c>
      <c r="BP22" s="25">
        <f t="shared" si="33"/>
        <v>5.3</v>
      </c>
      <c r="BQ22" s="176" t="str">
        <f t="shared" si="34"/>
        <v>5.3</v>
      </c>
      <c r="BR22" s="118" t="str">
        <f t="shared" si="35"/>
        <v>D+</v>
      </c>
      <c r="BS22" s="7">
        <f t="shared" ref="BS22:BS30" si="233">IF(BR22="A",4,IF(BR22="B+",3.5,IF(BR22="B",3,IF(BR22="C+",2.5,IF(BR22="C",2,IF(BR22="D+",1.5,IF(BR22="D",1,0)))))))</f>
        <v>1.5</v>
      </c>
      <c r="BT22" s="7" t="str">
        <f t="shared" ref="BT22:BT30" si="234">TEXT(BS22,"0.0")</f>
        <v>1.5</v>
      </c>
      <c r="BU22" s="10">
        <v>3</v>
      </c>
      <c r="BV22" s="27">
        <v>3</v>
      </c>
      <c r="BW22" s="159">
        <v>6.7</v>
      </c>
      <c r="BX22" s="163">
        <v>6</v>
      </c>
      <c r="BY22" s="163"/>
      <c r="BZ22" s="5">
        <f t="shared" ref="BZ22:BZ29" si="235">ROUND((BW22*0.4+BX22*0.6),1)</f>
        <v>6.3</v>
      </c>
      <c r="CA22" s="25">
        <f t="shared" ref="CA22:CA29" si="236">ROUND(MAX((BW22*0.4+BX22*0.6),(BW22*0.4+BY22*0.6)),1)</f>
        <v>6.3</v>
      </c>
      <c r="CB22" s="176" t="str">
        <f t="shared" ref="CB22:CB29" si="237">TEXT(CA22,"0.0")</f>
        <v>6.3</v>
      </c>
      <c r="CC22" s="23" t="str">
        <f t="shared" ref="CC22:CC29" si="238">IF(CA22&gt;=8.5,"A",IF(CA22&gt;=8,"B+",IF(CA22&gt;=7,"B",IF(CA22&gt;=6.5,"C+",IF(CA22&gt;=5.5,"C",IF(CA22&gt;=5,"D+",IF(CA22&gt;=4,"D","F")))))))</f>
        <v>C</v>
      </c>
      <c r="CD22" s="24">
        <f t="shared" ref="CD22:CD29" si="239">IF(CC22="A",4,IF(CC22="B+",3.5,IF(CC22="B",3,IF(CC22="C+",2.5,IF(CC22="C",2,IF(CC22="D+",1.5,IF(CC22="D",1,0)))))))</f>
        <v>2</v>
      </c>
      <c r="CE22" s="24" t="str">
        <f t="shared" ref="CE22:CE29" si="240">TEXT(CD22,"0.0")</f>
        <v>2.0</v>
      </c>
      <c r="CF22" s="10">
        <v>2</v>
      </c>
      <c r="CG22" s="27">
        <v>2</v>
      </c>
      <c r="CH22" s="111">
        <f t="shared" si="44"/>
        <v>18</v>
      </c>
      <c r="CI22" s="109">
        <f t="shared" si="45"/>
        <v>2.6111111111111112</v>
      </c>
      <c r="CJ22" s="105" t="str">
        <f t="shared" si="46"/>
        <v>2.61</v>
      </c>
      <c r="CK22" s="106" t="str">
        <f t="shared" si="47"/>
        <v>Lên lớp</v>
      </c>
      <c r="CL22" s="107">
        <f t="shared" si="48"/>
        <v>18</v>
      </c>
      <c r="CM22" s="108">
        <f t="shared" si="49"/>
        <v>2.6111111111111112</v>
      </c>
      <c r="CN22" s="412" t="str">
        <f t="shared" si="50"/>
        <v>Lên lớp</v>
      </c>
      <c r="CO22" s="421"/>
      <c r="CP22" s="122">
        <v>6.4</v>
      </c>
      <c r="CQ22" s="97">
        <v>8</v>
      </c>
      <c r="CR22" s="97"/>
      <c r="CS22" s="5">
        <f t="shared" si="51"/>
        <v>7.4</v>
      </c>
      <c r="CT22" s="25">
        <f t="shared" si="52"/>
        <v>7.4</v>
      </c>
      <c r="CU22" s="176" t="str">
        <f t="shared" si="53"/>
        <v>7.4</v>
      </c>
      <c r="CV22" s="118" t="str">
        <f t="shared" si="54"/>
        <v>B</v>
      </c>
      <c r="CW22" s="117">
        <f t="shared" si="55"/>
        <v>3</v>
      </c>
      <c r="CX22" s="117" t="str">
        <f t="shared" si="56"/>
        <v>3.0</v>
      </c>
      <c r="CY22" s="10">
        <v>2</v>
      </c>
      <c r="CZ22" s="27">
        <v>2</v>
      </c>
      <c r="DA22" s="122">
        <v>7</v>
      </c>
      <c r="DB22" s="97">
        <v>8</v>
      </c>
      <c r="DC22" s="97"/>
      <c r="DD22" s="5">
        <f t="shared" si="57"/>
        <v>7.6</v>
      </c>
      <c r="DE22" s="25">
        <f t="shared" si="58"/>
        <v>7.6</v>
      </c>
      <c r="DF22" s="176" t="str">
        <f t="shared" si="59"/>
        <v>7.6</v>
      </c>
      <c r="DG22" s="118" t="str">
        <f t="shared" si="60"/>
        <v>B</v>
      </c>
      <c r="DH22" s="117">
        <f t="shared" si="61"/>
        <v>3</v>
      </c>
      <c r="DI22" s="117" t="str">
        <f t="shared" si="62"/>
        <v>3.0</v>
      </c>
      <c r="DJ22" s="10">
        <v>2</v>
      </c>
      <c r="DK22" s="27">
        <v>2</v>
      </c>
      <c r="DL22" s="122">
        <v>7</v>
      </c>
      <c r="DM22" s="97">
        <v>7</v>
      </c>
      <c r="DN22" s="97"/>
      <c r="DO22" s="5">
        <f t="shared" si="63"/>
        <v>7</v>
      </c>
      <c r="DP22" s="25">
        <f t="shared" si="64"/>
        <v>7</v>
      </c>
      <c r="DQ22" s="176" t="str">
        <f t="shared" si="65"/>
        <v>7.0</v>
      </c>
      <c r="DR22" s="118" t="str">
        <f t="shared" si="66"/>
        <v>B</v>
      </c>
      <c r="DS22" s="117">
        <f t="shared" si="67"/>
        <v>3</v>
      </c>
      <c r="DT22" s="117" t="str">
        <f t="shared" si="68"/>
        <v>3.0</v>
      </c>
      <c r="DU22" s="10">
        <v>2</v>
      </c>
      <c r="DV22" s="27">
        <v>2</v>
      </c>
      <c r="DW22" s="122">
        <v>9</v>
      </c>
      <c r="DX22" s="97">
        <v>9</v>
      </c>
      <c r="DY22" s="97"/>
      <c r="DZ22" s="5">
        <f t="shared" si="69"/>
        <v>9</v>
      </c>
      <c r="EA22" s="25">
        <f t="shared" si="70"/>
        <v>9</v>
      </c>
      <c r="EB22" s="176" t="str">
        <f t="shared" si="71"/>
        <v>9.0</v>
      </c>
      <c r="EC22" s="118" t="str">
        <f t="shared" si="72"/>
        <v>A</v>
      </c>
      <c r="ED22" s="117">
        <f t="shared" si="73"/>
        <v>4</v>
      </c>
      <c r="EE22" s="117" t="str">
        <f t="shared" si="74"/>
        <v>4.0</v>
      </c>
      <c r="EF22" s="10">
        <v>3</v>
      </c>
      <c r="EG22" s="27">
        <v>3</v>
      </c>
      <c r="EH22" s="122">
        <v>5</v>
      </c>
      <c r="EI22" s="97">
        <v>8</v>
      </c>
      <c r="EJ22" s="97"/>
      <c r="EK22" s="5">
        <f t="shared" si="75"/>
        <v>6.8</v>
      </c>
      <c r="EL22" s="25">
        <f t="shared" si="76"/>
        <v>6.8</v>
      </c>
      <c r="EM22" s="176" t="str">
        <f t="shared" si="77"/>
        <v>6.8</v>
      </c>
      <c r="EN22" s="118" t="str">
        <f t="shared" si="78"/>
        <v>C+</v>
      </c>
      <c r="EO22" s="117">
        <f t="shared" si="79"/>
        <v>2.5</v>
      </c>
      <c r="EP22" s="117" t="str">
        <f t="shared" si="80"/>
        <v>2.5</v>
      </c>
      <c r="EQ22" s="10">
        <v>4</v>
      </c>
      <c r="ER22" s="27">
        <v>4</v>
      </c>
      <c r="ES22" s="122">
        <v>6.2</v>
      </c>
      <c r="ET22" s="97">
        <v>7</v>
      </c>
      <c r="EU22" s="97"/>
      <c r="EV22" s="5">
        <f t="shared" si="81"/>
        <v>6.7</v>
      </c>
      <c r="EW22" s="25">
        <f t="shared" si="82"/>
        <v>6.7</v>
      </c>
      <c r="EX22" s="176" t="str">
        <f t="shared" si="83"/>
        <v>6.7</v>
      </c>
      <c r="EY22" s="118" t="str">
        <f t="shared" si="84"/>
        <v>C+</v>
      </c>
      <c r="EZ22" s="117">
        <f t="shared" si="85"/>
        <v>2.5</v>
      </c>
      <c r="FA22" s="117" t="str">
        <f t="shared" si="86"/>
        <v>2.5</v>
      </c>
      <c r="FB22" s="10">
        <v>3</v>
      </c>
      <c r="FC22" s="27">
        <v>3</v>
      </c>
      <c r="FD22" s="508">
        <v>8.3000000000000007</v>
      </c>
      <c r="FE22" s="97">
        <v>8</v>
      </c>
      <c r="FF22" s="547"/>
      <c r="FG22" s="5">
        <f t="shared" si="87"/>
        <v>8.1</v>
      </c>
      <c r="FH22" s="25">
        <f t="shared" si="88"/>
        <v>8.1</v>
      </c>
      <c r="FI22" s="176" t="str">
        <f t="shared" si="89"/>
        <v>8.1</v>
      </c>
      <c r="FJ22" s="118" t="str">
        <f t="shared" si="90"/>
        <v>B+</v>
      </c>
      <c r="FK22" s="117">
        <f t="shared" si="91"/>
        <v>3.5</v>
      </c>
      <c r="FL22" s="117" t="str">
        <f t="shared" si="92"/>
        <v>3.5</v>
      </c>
      <c r="FM22" s="10">
        <v>2</v>
      </c>
      <c r="FN22" s="27">
        <v>2</v>
      </c>
      <c r="FO22" s="497">
        <f t="shared" si="93"/>
        <v>18</v>
      </c>
      <c r="FP22" s="498">
        <f t="shared" si="94"/>
        <v>3.0277777777777777</v>
      </c>
      <c r="FQ22" s="499" t="str">
        <f t="shared" si="95"/>
        <v>3.03</v>
      </c>
      <c r="FR22" s="16" t="str">
        <f t="shared" si="96"/>
        <v>Lên lớp</v>
      </c>
      <c r="FS22" s="497">
        <f t="shared" si="97"/>
        <v>36</v>
      </c>
      <c r="FT22" s="498">
        <f t="shared" si="98"/>
        <v>2.8194444444444446</v>
      </c>
      <c r="FU22" s="499" t="str">
        <f t="shared" si="99"/>
        <v>2.82</v>
      </c>
      <c r="FV22" s="504">
        <f t="shared" si="100"/>
        <v>36</v>
      </c>
      <c r="FW22" s="500">
        <f t="shared" si="101"/>
        <v>7.1333333333333337</v>
      </c>
      <c r="FX22" s="501">
        <f t="shared" si="102"/>
        <v>2.8194444444444446</v>
      </c>
      <c r="FY22" s="502" t="str">
        <f t="shared" si="103"/>
        <v>Lên lớp</v>
      </c>
      <c r="FZ22" s="488"/>
      <c r="GA22" s="833">
        <v>6.9</v>
      </c>
      <c r="GB22" s="800">
        <v>6</v>
      </c>
      <c r="GC22" s="800"/>
      <c r="GD22" s="5">
        <f t="shared" si="116"/>
        <v>6.4</v>
      </c>
      <c r="GE22" s="25">
        <f t="shared" si="117"/>
        <v>6.4</v>
      </c>
      <c r="GF22" s="176" t="str">
        <f t="shared" si="118"/>
        <v>6.4</v>
      </c>
      <c r="GG22" s="118" t="str">
        <f t="shared" si="119"/>
        <v>C</v>
      </c>
      <c r="GH22" s="117">
        <f t="shared" si="120"/>
        <v>2</v>
      </c>
      <c r="GI22" s="117" t="str">
        <f t="shared" si="121"/>
        <v>2.0</v>
      </c>
      <c r="GJ22" s="10">
        <v>2</v>
      </c>
      <c r="GK22" s="27">
        <v>2</v>
      </c>
      <c r="GL22" s="159">
        <v>8</v>
      </c>
      <c r="GM22" s="163">
        <v>10</v>
      </c>
      <c r="GN22" s="640"/>
      <c r="GO22" s="5">
        <f t="shared" si="122"/>
        <v>9.1999999999999993</v>
      </c>
      <c r="GP22" s="25">
        <f t="shared" si="123"/>
        <v>9.1999999999999993</v>
      </c>
      <c r="GQ22" s="176" t="str">
        <f t="shared" si="124"/>
        <v>9.2</v>
      </c>
      <c r="GR22" s="118" t="str">
        <f t="shared" si="125"/>
        <v>A</v>
      </c>
      <c r="GS22" s="117">
        <f t="shared" si="126"/>
        <v>4</v>
      </c>
      <c r="GT22" s="117" t="str">
        <f t="shared" si="127"/>
        <v>4.0</v>
      </c>
      <c r="GU22" s="622">
        <v>2</v>
      </c>
      <c r="GV22" s="27">
        <v>2</v>
      </c>
      <c r="GW22" s="159">
        <v>7</v>
      </c>
      <c r="GX22" s="163">
        <v>4</v>
      </c>
      <c r="GY22" s="640"/>
      <c r="GZ22" s="5">
        <f t="shared" si="128"/>
        <v>5.2</v>
      </c>
      <c r="HA22" s="25">
        <f t="shared" si="129"/>
        <v>5.2</v>
      </c>
      <c r="HB22" s="176" t="str">
        <f t="shared" si="130"/>
        <v>5.2</v>
      </c>
      <c r="HC22" s="118" t="str">
        <f t="shared" si="131"/>
        <v>D+</v>
      </c>
      <c r="HD22" s="117">
        <f t="shared" si="132"/>
        <v>1.5</v>
      </c>
      <c r="HE22" s="117" t="str">
        <f t="shared" si="133"/>
        <v>1.5</v>
      </c>
      <c r="HF22" s="10">
        <v>3</v>
      </c>
      <c r="HG22" s="28">
        <v>3</v>
      </c>
      <c r="HH22" s="159">
        <v>7.1</v>
      </c>
      <c r="HI22" s="163">
        <v>7</v>
      </c>
      <c r="HJ22" s="640"/>
      <c r="HK22" s="5">
        <f t="shared" si="134"/>
        <v>7</v>
      </c>
      <c r="HL22" s="25">
        <f t="shared" si="135"/>
        <v>7</v>
      </c>
      <c r="HM22" s="176" t="str">
        <f t="shared" si="136"/>
        <v>7.0</v>
      </c>
      <c r="HN22" s="118" t="str">
        <f t="shared" si="137"/>
        <v>B</v>
      </c>
      <c r="HO22" s="117">
        <f t="shared" si="138"/>
        <v>3</v>
      </c>
      <c r="HP22" s="117" t="str">
        <f t="shared" si="139"/>
        <v>3.0</v>
      </c>
      <c r="HQ22" s="10">
        <v>3</v>
      </c>
      <c r="HR22" s="27">
        <v>3</v>
      </c>
      <c r="HS22" s="362">
        <v>8</v>
      </c>
      <c r="HT22" s="121">
        <v>10</v>
      </c>
      <c r="HU22" s="121"/>
      <c r="HV22" s="5">
        <f t="shared" si="140"/>
        <v>9.1999999999999993</v>
      </c>
      <c r="HW22" s="25">
        <f t="shared" si="141"/>
        <v>9.1999999999999993</v>
      </c>
      <c r="HX22" s="176" t="str">
        <f t="shared" si="142"/>
        <v>9.2</v>
      </c>
      <c r="HY22" s="118" t="str">
        <f t="shared" si="143"/>
        <v>A</v>
      </c>
      <c r="HZ22" s="117">
        <f t="shared" si="144"/>
        <v>4</v>
      </c>
      <c r="IA22" s="117" t="str">
        <f t="shared" si="145"/>
        <v>4.0</v>
      </c>
      <c r="IB22" s="10">
        <v>3</v>
      </c>
      <c r="IC22" s="27">
        <v>3</v>
      </c>
      <c r="ID22" s="31">
        <v>5.6</v>
      </c>
      <c r="IE22" s="800">
        <v>9</v>
      </c>
      <c r="IF22" s="800"/>
      <c r="IG22" s="816">
        <f t="shared" si="146"/>
        <v>7.6</v>
      </c>
      <c r="IH22" s="817">
        <f t="shared" si="147"/>
        <v>7.6</v>
      </c>
      <c r="II22" s="818" t="str">
        <f t="shared" si="148"/>
        <v>7.6</v>
      </c>
      <c r="IJ22" s="819" t="str">
        <f t="shared" si="149"/>
        <v>B</v>
      </c>
      <c r="IK22" s="820">
        <f t="shared" si="104"/>
        <v>3</v>
      </c>
      <c r="IL22" s="820" t="str">
        <f t="shared" si="105"/>
        <v>3.0</v>
      </c>
      <c r="IM22" s="821">
        <v>2</v>
      </c>
      <c r="IN22" s="822">
        <v>2</v>
      </c>
      <c r="IO22" s="122">
        <v>7.8</v>
      </c>
      <c r="IP22" s="97">
        <v>7</v>
      </c>
      <c r="IQ22" s="97"/>
      <c r="IR22" s="5">
        <f t="shared" si="150"/>
        <v>7.3</v>
      </c>
      <c r="IS22" s="25">
        <f t="shared" si="151"/>
        <v>7.3</v>
      </c>
      <c r="IT22" s="176" t="str">
        <f t="shared" si="152"/>
        <v>7.3</v>
      </c>
      <c r="IU22" s="118" t="str">
        <f t="shared" si="153"/>
        <v>B</v>
      </c>
      <c r="IV22" s="117">
        <f t="shared" si="154"/>
        <v>3</v>
      </c>
      <c r="IW22" s="117" t="str">
        <f t="shared" si="155"/>
        <v>3.0</v>
      </c>
      <c r="IX22" s="10">
        <v>3</v>
      </c>
      <c r="IY22" s="27">
        <v>3</v>
      </c>
      <c r="IZ22" s="508">
        <v>8</v>
      </c>
      <c r="JA22" s="97">
        <v>8</v>
      </c>
      <c r="JB22" s="547"/>
      <c r="JC22" s="5">
        <f t="shared" si="156"/>
        <v>8</v>
      </c>
      <c r="JD22" s="25">
        <f t="shared" si="157"/>
        <v>8</v>
      </c>
      <c r="JE22" s="176" t="str">
        <f t="shared" si="158"/>
        <v>8.0</v>
      </c>
      <c r="JF22" s="118" t="str">
        <f t="shared" si="159"/>
        <v>B+</v>
      </c>
      <c r="JG22" s="117">
        <f t="shared" si="160"/>
        <v>3.5</v>
      </c>
      <c r="JH22" s="117" t="str">
        <f t="shared" si="161"/>
        <v>3.5</v>
      </c>
      <c r="JI22" s="10">
        <v>2</v>
      </c>
      <c r="JJ22" s="27">
        <v>2</v>
      </c>
      <c r="JK22" s="31">
        <v>7.6</v>
      </c>
      <c r="JL22" s="800">
        <v>10</v>
      </c>
      <c r="JM22" s="801"/>
      <c r="JN22" s="5">
        <f t="shared" si="162"/>
        <v>9</v>
      </c>
      <c r="JO22" s="25">
        <f t="shared" si="163"/>
        <v>9</v>
      </c>
      <c r="JP22" s="176" t="str">
        <f t="shared" si="106"/>
        <v>9.0</v>
      </c>
      <c r="JQ22" s="118" t="str">
        <f t="shared" si="107"/>
        <v>A</v>
      </c>
      <c r="JR22" s="117">
        <f t="shared" si="164"/>
        <v>4</v>
      </c>
      <c r="JS22" s="117" t="str">
        <f t="shared" si="165"/>
        <v>4.0</v>
      </c>
      <c r="JT22" s="10">
        <v>3</v>
      </c>
      <c r="JU22" s="27">
        <v>3</v>
      </c>
      <c r="JV22" s="122">
        <v>5.4</v>
      </c>
      <c r="JW22" s="454">
        <v>5.5</v>
      </c>
      <c r="JX22" s="454"/>
      <c r="JY22" s="5">
        <f t="shared" si="166"/>
        <v>5.5</v>
      </c>
      <c r="JZ22" s="25">
        <f t="shared" si="167"/>
        <v>5.5</v>
      </c>
      <c r="KA22" s="176" t="str">
        <f t="shared" si="108"/>
        <v>5.5</v>
      </c>
      <c r="KB22" s="118" t="str">
        <f t="shared" si="109"/>
        <v>C</v>
      </c>
      <c r="KC22" s="117">
        <f t="shared" si="168"/>
        <v>2</v>
      </c>
      <c r="KD22" s="117" t="str">
        <f t="shared" si="169"/>
        <v>2.0</v>
      </c>
      <c r="KE22" s="10">
        <v>2</v>
      </c>
      <c r="KF22" s="27">
        <v>2</v>
      </c>
      <c r="KG22" s="884">
        <f t="shared" si="170"/>
        <v>25</v>
      </c>
      <c r="KH22" s="885">
        <f t="shared" si="171"/>
        <v>3.02</v>
      </c>
      <c r="KI22" s="886" t="str">
        <f t="shared" si="172"/>
        <v>3.02</v>
      </c>
      <c r="KJ22" s="521" t="str">
        <f t="shared" si="173"/>
        <v>Lên lớp</v>
      </c>
      <c r="KK22" s="887">
        <f t="shared" si="174"/>
        <v>61</v>
      </c>
      <c r="KL22" s="885">
        <f t="shared" si="175"/>
        <v>2.901639344262295</v>
      </c>
      <c r="KM22" s="886" t="str">
        <f t="shared" si="176"/>
        <v>2.90</v>
      </c>
      <c r="KN22" s="888">
        <f t="shared" si="177"/>
        <v>25</v>
      </c>
      <c r="KO22" s="889">
        <f t="shared" si="178"/>
        <v>7.46</v>
      </c>
      <c r="KP22" s="890">
        <f t="shared" si="179"/>
        <v>3.02</v>
      </c>
      <c r="KQ22" s="891">
        <f t="shared" si="180"/>
        <v>61</v>
      </c>
      <c r="KR22" s="892">
        <f t="shared" si="181"/>
        <v>7.2672131147540986</v>
      </c>
      <c r="KS22" s="893">
        <f t="shared" si="182"/>
        <v>2.901639344262295</v>
      </c>
      <c r="KT22" s="521" t="str">
        <f t="shared" si="183"/>
        <v>Lên lớp</v>
      </c>
      <c r="KU22" s="1235"/>
      <c r="KV22" s="1668">
        <v>6</v>
      </c>
      <c r="KW22" s="1679">
        <v>8</v>
      </c>
      <c r="KX22" s="9"/>
      <c r="KY22" s="5">
        <f t="shared" si="184"/>
        <v>7.2</v>
      </c>
      <c r="KZ22" s="25">
        <f t="shared" si="185"/>
        <v>7.2</v>
      </c>
      <c r="LA22" s="176" t="str">
        <f t="shared" si="186"/>
        <v>7.2</v>
      </c>
      <c r="LB22" s="118" t="str">
        <f t="shared" si="187"/>
        <v>B</v>
      </c>
      <c r="LC22" s="117">
        <f t="shared" si="188"/>
        <v>3</v>
      </c>
      <c r="LD22" s="117" t="str">
        <f t="shared" si="189"/>
        <v>3.0</v>
      </c>
      <c r="LE22" s="10">
        <v>4</v>
      </c>
      <c r="LF22" s="27">
        <v>4</v>
      </c>
      <c r="LG22" s="122">
        <v>7.6</v>
      </c>
      <c r="LH22" s="97">
        <v>7</v>
      </c>
      <c r="LI22" s="97"/>
      <c r="LJ22" s="5">
        <f t="shared" si="190"/>
        <v>7.2</v>
      </c>
      <c r="LK22" s="25">
        <f t="shared" si="191"/>
        <v>7.2</v>
      </c>
      <c r="LL22" s="176" t="str">
        <f t="shared" si="192"/>
        <v>7.2</v>
      </c>
      <c r="LM22" s="118" t="str">
        <f t="shared" si="193"/>
        <v>B</v>
      </c>
      <c r="LN22" s="117">
        <f t="shared" si="194"/>
        <v>3</v>
      </c>
      <c r="LO22" s="117" t="str">
        <f t="shared" si="195"/>
        <v>3.0</v>
      </c>
      <c r="LP22" s="10">
        <v>1</v>
      </c>
      <c r="LQ22" s="27">
        <v>1</v>
      </c>
      <c r="LR22" s="508">
        <v>7.4</v>
      </c>
      <c r="LS22" s="547">
        <v>5.5</v>
      </c>
      <c r="LT22" s="547"/>
      <c r="LU22" s="5">
        <f t="shared" si="196"/>
        <v>6.3</v>
      </c>
      <c r="LV22" s="25">
        <f t="shared" si="197"/>
        <v>6.3</v>
      </c>
      <c r="LW22" s="176" t="str">
        <f t="shared" si="198"/>
        <v>6.3</v>
      </c>
      <c r="LX22" s="118" t="str">
        <f t="shared" si="199"/>
        <v>C</v>
      </c>
      <c r="LY22" s="117">
        <f t="shared" si="200"/>
        <v>2</v>
      </c>
      <c r="LZ22" s="117" t="str">
        <f t="shared" si="201"/>
        <v>2.0</v>
      </c>
      <c r="MA22" s="10">
        <v>1</v>
      </c>
      <c r="MB22" s="27">
        <v>1</v>
      </c>
      <c r="MC22" s="122">
        <v>7.6</v>
      </c>
      <c r="MD22" s="239"/>
      <c r="ME22" s="454">
        <v>10</v>
      </c>
      <c r="MF22" s="816">
        <f t="shared" si="202"/>
        <v>3</v>
      </c>
      <c r="MG22" s="817">
        <f t="shared" si="203"/>
        <v>9</v>
      </c>
      <c r="MH22" s="818" t="str">
        <f t="shared" si="204"/>
        <v>9.0</v>
      </c>
      <c r="MI22" s="819" t="str">
        <f t="shared" si="205"/>
        <v>A</v>
      </c>
      <c r="MJ22" s="820">
        <f t="shared" si="110"/>
        <v>4</v>
      </c>
      <c r="MK22" s="820" t="str">
        <f t="shared" si="111"/>
        <v>4.0</v>
      </c>
      <c r="ML22" s="821">
        <v>2</v>
      </c>
      <c r="MM22" s="822">
        <v>2</v>
      </c>
      <c r="MN22" s="1668">
        <v>5</v>
      </c>
      <c r="MO22" s="1682">
        <v>5</v>
      </c>
      <c r="MP22" s="9"/>
      <c r="MQ22" s="855">
        <f t="shared" si="206"/>
        <v>5</v>
      </c>
      <c r="MR22" s="856">
        <f t="shared" si="207"/>
        <v>5</v>
      </c>
      <c r="MS22" s="857" t="str">
        <f t="shared" si="208"/>
        <v>5.0</v>
      </c>
      <c r="MT22" s="858" t="str">
        <f t="shared" si="209"/>
        <v>D+</v>
      </c>
      <c r="MU22" s="859">
        <f t="shared" si="112"/>
        <v>1.5</v>
      </c>
      <c r="MV22" s="859" t="str">
        <f t="shared" si="113"/>
        <v>1.5</v>
      </c>
      <c r="MW22" s="781">
        <v>2</v>
      </c>
      <c r="MX22" s="860">
        <v>2</v>
      </c>
      <c r="MY22" s="1668">
        <v>6.7</v>
      </c>
      <c r="MZ22" s="1696">
        <v>6.5</v>
      </c>
      <c r="NA22" s="9"/>
      <c r="NB22" s="1704">
        <f t="shared" si="210"/>
        <v>6.6</v>
      </c>
      <c r="NC22" s="1705">
        <f t="shared" si="211"/>
        <v>6.6</v>
      </c>
      <c r="ND22" s="857" t="str">
        <f t="shared" si="212"/>
        <v>6.6</v>
      </c>
      <c r="NE22" s="1706" t="str">
        <f t="shared" si="213"/>
        <v>C+</v>
      </c>
      <c r="NF22" s="1705">
        <f t="shared" si="214"/>
        <v>2.5</v>
      </c>
      <c r="NG22" s="1705" t="str">
        <f t="shared" si="215"/>
        <v>2.5</v>
      </c>
      <c r="NH22" s="1707">
        <v>2</v>
      </c>
      <c r="NI22" s="860">
        <v>2</v>
      </c>
      <c r="NJ22" s="1719">
        <f t="shared" si="216"/>
        <v>12</v>
      </c>
      <c r="NK22" s="1720">
        <f t="shared" si="217"/>
        <v>2.75</v>
      </c>
      <c r="NL22" s="1721" t="str">
        <f t="shared" si="218"/>
        <v>2.75</v>
      </c>
    </row>
    <row r="23" spans="1:376" ht="18.75" customHeight="1" x14ac:dyDescent="0.3">
      <c r="A23" s="126">
        <v>35</v>
      </c>
      <c r="B23" s="126" t="s">
        <v>99</v>
      </c>
      <c r="C23" s="127" t="s">
        <v>263</v>
      </c>
      <c r="D23" s="129" t="s">
        <v>32</v>
      </c>
      <c r="E23" s="130" t="s">
        <v>38</v>
      </c>
      <c r="F23" s="148"/>
      <c r="G23" s="211" t="s">
        <v>354</v>
      </c>
      <c r="H23" s="212" t="s">
        <v>16</v>
      </c>
      <c r="I23" s="355" t="s">
        <v>50</v>
      </c>
      <c r="J23" s="378">
        <v>6.3</v>
      </c>
      <c r="K23" s="381" t="str">
        <f t="shared" si="0"/>
        <v>6.3</v>
      </c>
      <c r="L23" s="302" t="str">
        <f t="shared" si="1"/>
        <v>C</v>
      </c>
      <c r="M23" s="117">
        <f t="shared" si="2"/>
        <v>2</v>
      </c>
      <c r="N23" s="67" t="str">
        <f t="shared" si="3"/>
        <v>2.0</v>
      </c>
      <c r="O23" s="1098">
        <v>6</v>
      </c>
      <c r="P23" s="176" t="str">
        <f t="shared" si="4"/>
        <v>6.0</v>
      </c>
      <c r="Q23" s="118" t="str">
        <f t="shared" si="5"/>
        <v>C</v>
      </c>
      <c r="R23" s="117">
        <f t="shared" si="6"/>
        <v>2</v>
      </c>
      <c r="S23" s="67" t="str">
        <f t="shared" si="7"/>
        <v>2.0</v>
      </c>
      <c r="T23" s="158">
        <v>7</v>
      </c>
      <c r="U23" s="124">
        <v>4</v>
      </c>
      <c r="V23" s="157"/>
      <c r="W23" s="5">
        <f t="shared" si="219"/>
        <v>5.2</v>
      </c>
      <c r="X23" s="6">
        <f t="shared" si="220"/>
        <v>5.2</v>
      </c>
      <c r="Y23" s="176" t="str">
        <f t="shared" si="10"/>
        <v>5.2</v>
      </c>
      <c r="Z23" s="8" t="str">
        <f t="shared" si="221"/>
        <v>D+</v>
      </c>
      <c r="AA23" s="7">
        <f t="shared" si="222"/>
        <v>1.5</v>
      </c>
      <c r="AB23" s="7" t="str">
        <f t="shared" si="223"/>
        <v>1.5</v>
      </c>
      <c r="AC23" s="10">
        <v>3</v>
      </c>
      <c r="AD23" s="28">
        <v>3</v>
      </c>
      <c r="AE23" s="156">
        <v>7.6</v>
      </c>
      <c r="AF23" s="146">
        <v>9</v>
      </c>
      <c r="AG23" s="124"/>
      <c r="AH23" s="53">
        <f t="shared" si="14"/>
        <v>8.4</v>
      </c>
      <c r="AI23" s="54">
        <f t="shared" si="15"/>
        <v>8.4</v>
      </c>
      <c r="AJ23" s="183" t="str">
        <f t="shared" si="16"/>
        <v>8.4</v>
      </c>
      <c r="AK23" s="51" t="str">
        <f t="shared" si="224"/>
        <v>B+</v>
      </c>
      <c r="AL23" s="55">
        <f t="shared" si="225"/>
        <v>3.5</v>
      </c>
      <c r="AM23" s="55" t="str">
        <f t="shared" si="226"/>
        <v>3.5</v>
      </c>
      <c r="AN23" s="112">
        <v>3</v>
      </c>
      <c r="AO23" s="88">
        <v>3</v>
      </c>
      <c r="AP23" s="156">
        <v>5</v>
      </c>
      <c r="AQ23" s="124">
        <v>4</v>
      </c>
      <c r="AR23" s="124"/>
      <c r="AS23" s="5">
        <f t="shared" si="20"/>
        <v>4.4000000000000004</v>
      </c>
      <c r="AT23" s="25">
        <f t="shared" si="21"/>
        <v>4.4000000000000004</v>
      </c>
      <c r="AU23" s="176" t="str">
        <f t="shared" si="22"/>
        <v>4.4</v>
      </c>
      <c r="AV23" s="118" t="str">
        <f t="shared" si="23"/>
        <v>D</v>
      </c>
      <c r="AW23" s="117">
        <f t="shared" si="24"/>
        <v>1</v>
      </c>
      <c r="AX23" s="117" t="str">
        <f t="shared" si="25"/>
        <v>1.0</v>
      </c>
      <c r="AY23" s="10">
        <v>3</v>
      </c>
      <c r="AZ23" s="28">
        <v>3</v>
      </c>
      <c r="BA23" s="161">
        <v>7.5</v>
      </c>
      <c r="BB23" s="146">
        <v>6</v>
      </c>
      <c r="BC23" s="157"/>
      <c r="BD23" s="5">
        <f t="shared" si="227"/>
        <v>6.6</v>
      </c>
      <c r="BE23" s="6">
        <f t="shared" si="228"/>
        <v>6.6</v>
      </c>
      <c r="BF23" s="176" t="str">
        <f t="shared" si="229"/>
        <v>6.6</v>
      </c>
      <c r="BG23" s="8" t="str">
        <f t="shared" si="230"/>
        <v>C+</v>
      </c>
      <c r="BH23" s="7">
        <f t="shared" si="231"/>
        <v>2.5</v>
      </c>
      <c r="BI23" s="7" t="str">
        <f t="shared" si="232"/>
        <v>2.5</v>
      </c>
      <c r="BJ23" s="61">
        <v>4</v>
      </c>
      <c r="BK23" s="28">
        <v>4</v>
      </c>
      <c r="BL23" s="80">
        <v>5.3</v>
      </c>
      <c r="BM23" s="79">
        <v>5</v>
      </c>
      <c r="BN23" s="79"/>
      <c r="BO23" s="5">
        <f t="shared" si="32"/>
        <v>5.0999999999999996</v>
      </c>
      <c r="BP23" s="25">
        <f t="shared" si="33"/>
        <v>5.0999999999999996</v>
      </c>
      <c r="BQ23" s="176" t="str">
        <f t="shared" si="34"/>
        <v>5.1</v>
      </c>
      <c r="BR23" s="118" t="str">
        <f t="shared" si="35"/>
        <v>D+</v>
      </c>
      <c r="BS23" s="7">
        <f t="shared" si="233"/>
        <v>1.5</v>
      </c>
      <c r="BT23" s="7" t="str">
        <f t="shared" si="234"/>
        <v>1.5</v>
      </c>
      <c r="BU23" s="10">
        <v>3</v>
      </c>
      <c r="BV23" s="27">
        <v>3</v>
      </c>
      <c r="BW23" s="159">
        <v>6.7</v>
      </c>
      <c r="BX23" s="163">
        <v>7</v>
      </c>
      <c r="BY23" s="163"/>
      <c r="BZ23" s="5">
        <f t="shared" si="235"/>
        <v>6.9</v>
      </c>
      <c r="CA23" s="25">
        <f t="shared" si="236"/>
        <v>6.9</v>
      </c>
      <c r="CB23" s="176" t="str">
        <f t="shared" si="237"/>
        <v>6.9</v>
      </c>
      <c r="CC23" s="23" t="str">
        <f t="shared" si="238"/>
        <v>C+</v>
      </c>
      <c r="CD23" s="24">
        <f t="shared" si="239"/>
        <v>2.5</v>
      </c>
      <c r="CE23" s="24" t="str">
        <f t="shared" si="240"/>
        <v>2.5</v>
      </c>
      <c r="CF23" s="10">
        <v>2</v>
      </c>
      <c r="CG23" s="27">
        <v>2</v>
      </c>
      <c r="CH23" s="111">
        <f t="shared" si="44"/>
        <v>18</v>
      </c>
      <c r="CI23" s="109">
        <f t="shared" si="45"/>
        <v>2.0833333333333335</v>
      </c>
      <c r="CJ23" s="105" t="str">
        <f t="shared" si="46"/>
        <v>2.08</v>
      </c>
      <c r="CK23" s="106" t="str">
        <f t="shared" si="47"/>
        <v>Lên lớp</v>
      </c>
      <c r="CL23" s="107">
        <f t="shared" si="48"/>
        <v>18</v>
      </c>
      <c r="CM23" s="108">
        <f t="shared" si="49"/>
        <v>2.0833333333333335</v>
      </c>
      <c r="CN23" s="412" t="str">
        <f t="shared" si="50"/>
        <v>Lên lớp</v>
      </c>
      <c r="CO23" s="421"/>
      <c r="CP23" s="122">
        <v>7.2</v>
      </c>
      <c r="CQ23" s="97">
        <v>7</v>
      </c>
      <c r="CR23" s="97"/>
      <c r="CS23" s="5">
        <f t="shared" si="51"/>
        <v>7.1</v>
      </c>
      <c r="CT23" s="25">
        <f t="shared" si="52"/>
        <v>7.1</v>
      </c>
      <c r="CU23" s="176" t="str">
        <f t="shared" si="53"/>
        <v>7.1</v>
      </c>
      <c r="CV23" s="118" t="str">
        <f t="shared" si="54"/>
        <v>B</v>
      </c>
      <c r="CW23" s="117">
        <f t="shared" si="55"/>
        <v>3</v>
      </c>
      <c r="CX23" s="117" t="str">
        <f t="shared" si="56"/>
        <v>3.0</v>
      </c>
      <c r="CY23" s="10">
        <v>2</v>
      </c>
      <c r="CZ23" s="27">
        <v>2</v>
      </c>
      <c r="DA23" s="122">
        <v>5</v>
      </c>
      <c r="DB23" s="97">
        <v>6</v>
      </c>
      <c r="DC23" s="97"/>
      <c r="DD23" s="5">
        <f t="shared" si="57"/>
        <v>5.6</v>
      </c>
      <c r="DE23" s="25">
        <f t="shared" si="58"/>
        <v>5.6</v>
      </c>
      <c r="DF23" s="176" t="str">
        <f t="shared" si="59"/>
        <v>5.6</v>
      </c>
      <c r="DG23" s="118" t="str">
        <f t="shared" si="60"/>
        <v>C</v>
      </c>
      <c r="DH23" s="117">
        <f t="shared" si="61"/>
        <v>2</v>
      </c>
      <c r="DI23" s="117" t="str">
        <f t="shared" si="62"/>
        <v>2.0</v>
      </c>
      <c r="DJ23" s="10">
        <v>2</v>
      </c>
      <c r="DK23" s="27">
        <v>2</v>
      </c>
      <c r="DL23" s="122">
        <v>7.4</v>
      </c>
      <c r="DM23" s="97">
        <v>8</v>
      </c>
      <c r="DN23" s="97"/>
      <c r="DO23" s="5">
        <f t="shared" si="63"/>
        <v>7.8</v>
      </c>
      <c r="DP23" s="25">
        <f t="shared" si="64"/>
        <v>7.8</v>
      </c>
      <c r="DQ23" s="176" t="str">
        <f t="shared" si="65"/>
        <v>7.8</v>
      </c>
      <c r="DR23" s="118" t="str">
        <f t="shared" si="66"/>
        <v>B</v>
      </c>
      <c r="DS23" s="117">
        <f t="shared" si="67"/>
        <v>3</v>
      </c>
      <c r="DT23" s="117" t="str">
        <f t="shared" si="68"/>
        <v>3.0</v>
      </c>
      <c r="DU23" s="10">
        <v>2</v>
      </c>
      <c r="DV23" s="27">
        <v>2</v>
      </c>
      <c r="DW23" s="122">
        <v>8.6999999999999993</v>
      </c>
      <c r="DX23" s="97">
        <v>9</v>
      </c>
      <c r="DY23" s="97"/>
      <c r="DZ23" s="5">
        <f t="shared" si="69"/>
        <v>8.9</v>
      </c>
      <c r="EA23" s="25">
        <f t="shared" si="70"/>
        <v>8.9</v>
      </c>
      <c r="EB23" s="176" t="str">
        <f t="shared" si="71"/>
        <v>8.9</v>
      </c>
      <c r="EC23" s="118" t="str">
        <f t="shared" si="72"/>
        <v>A</v>
      </c>
      <c r="ED23" s="117">
        <f t="shared" si="73"/>
        <v>4</v>
      </c>
      <c r="EE23" s="117" t="str">
        <f t="shared" si="74"/>
        <v>4.0</v>
      </c>
      <c r="EF23" s="10">
        <v>3</v>
      </c>
      <c r="EG23" s="27">
        <v>3</v>
      </c>
      <c r="EH23" s="122">
        <v>9</v>
      </c>
      <c r="EI23" s="97">
        <v>9</v>
      </c>
      <c r="EJ23" s="97"/>
      <c r="EK23" s="5">
        <f t="shared" si="75"/>
        <v>9</v>
      </c>
      <c r="EL23" s="25">
        <f t="shared" si="76"/>
        <v>9</v>
      </c>
      <c r="EM23" s="176" t="str">
        <f t="shared" si="77"/>
        <v>9.0</v>
      </c>
      <c r="EN23" s="118" t="str">
        <f t="shared" si="78"/>
        <v>A</v>
      </c>
      <c r="EO23" s="117">
        <f t="shared" si="79"/>
        <v>4</v>
      </c>
      <c r="EP23" s="117" t="str">
        <f t="shared" si="80"/>
        <v>4.0</v>
      </c>
      <c r="EQ23" s="10">
        <v>4</v>
      </c>
      <c r="ER23" s="27">
        <v>4</v>
      </c>
      <c r="ES23" s="122">
        <v>8.4</v>
      </c>
      <c r="ET23" s="97">
        <v>8</v>
      </c>
      <c r="EU23" s="97"/>
      <c r="EV23" s="5">
        <f t="shared" si="81"/>
        <v>8.1999999999999993</v>
      </c>
      <c r="EW23" s="25">
        <f t="shared" si="82"/>
        <v>8.1999999999999993</v>
      </c>
      <c r="EX23" s="176" t="str">
        <f t="shared" si="83"/>
        <v>8.2</v>
      </c>
      <c r="EY23" s="118" t="str">
        <f t="shared" si="84"/>
        <v>B+</v>
      </c>
      <c r="EZ23" s="117">
        <f t="shared" si="85"/>
        <v>3.5</v>
      </c>
      <c r="FA23" s="117" t="str">
        <f t="shared" si="86"/>
        <v>3.5</v>
      </c>
      <c r="FB23" s="10">
        <v>3</v>
      </c>
      <c r="FC23" s="27">
        <v>3</v>
      </c>
      <c r="FD23" s="508">
        <v>6</v>
      </c>
      <c r="FE23" s="97">
        <v>4</v>
      </c>
      <c r="FF23" s="547"/>
      <c r="FG23" s="5">
        <f t="shared" si="87"/>
        <v>4.8</v>
      </c>
      <c r="FH23" s="25">
        <f t="shared" si="88"/>
        <v>4.8</v>
      </c>
      <c r="FI23" s="176" t="str">
        <f t="shared" si="89"/>
        <v>4.8</v>
      </c>
      <c r="FJ23" s="118" t="str">
        <f t="shared" si="90"/>
        <v>D</v>
      </c>
      <c r="FK23" s="117">
        <f t="shared" si="91"/>
        <v>1</v>
      </c>
      <c r="FL23" s="117" t="str">
        <f t="shared" si="92"/>
        <v>1.0</v>
      </c>
      <c r="FM23" s="10">
        <v>2</v>
      </c>
      <c r="FN23" s="27">
        <v>2</v>
      </c>
      <c r="FO23" s="497">
        <f t="shared" si="93"/>
        <v>18</v>
      </c>
      <c r="FP23" s="498">
        <f t="shared" si="94"/>
        <v>3.1388888888888888</v>
      </c>
      <c r="FQ23" s="499" t="str">
        <f t="shared" si="95"/>
        <v>3.14</v>
      </c>
      <c r="FR23" s="16" t="str">
        <f t="shared" si="96"/>
        <v>Lên lớp</v>
      </c>
      <c r="FS23" s="497">
        <f t="shared" si="97"/>
        <v>36</v>
      </c>
      <c r="FT23" s="498">
        <f t="shared" si="98"/>
        <v>2.6111111111111112</v>
      </c>
      <c r="FU23" s="499" t="str">
        <f t="shared" si="99"/>
        <v>2.61</v>
      </c>
      <c r="FV23" s="504">
        <f t="shared" si="100"/>
        <v>36</v>
      </c>
      <c r="FW23" s="500">
        <f t="shared" si="101"/>
        <v>6.8722222222222227</v>
      </c>
      <c r="FX23" s="501">
        <f t="shared" si="102"/>
        <v>2.6111111111111112</v>
      </c>
      <c r="FY23" s="502" t="str">
        <f t="shared" si="103"/>
        <v>Lên lớp</v>
      </c>
      <c r="FZ23" s="488"/>
      <c r="GA23" s="833">
        <v>8.1</v>
      </c>
      <c r="GB23" s="800">
        <v>8</v>
      </c>
      <c r="GC23" s="800"/>
      <c r="GD23" s="5">
        <f t="shared" si="116"/>
        <v>8</v>
      </c>
      <c r="GE23" s="25">
        <f t="shared" si="117"/>
        <v>8</v>
      </c>
      <c r="GF23" s="176" t="str">
        <f t="shared" si="118"/>
        <v>8.0</v>
      </c>
      <c r="GG23" s="118" t="str">
        <f t="shared" si="119"/>
        <v>B+</v>
      </c>
      <c r="GH23" s="117">
        <f t="shared" si="120"/>
        <v>3.5</v>
      </c>
      <c r="GI23" s="117" t="str">
        <f t="shared" si="121"/>
        <v>3.5</v>
      </c>
      <c r="GJ23" s="10">
        <v>2</v>
      </c>
      <c r="GK23" s="27">
        <v>2</v>
      </c>
      <c r="GL23" s="159">
        <v>7.6</v>
      </c>
      <c r="GM23" s="163">
        <v>9</v>
      </c>
      <c r="GN23" s="640"/>
      <c r="GO23" s="5">
        <f t="shared" si="122"/>
        <v>8.4</v>
      </c>
      <c r="GP23" s="25">
        <f t="shared" si="123"/>
        <v>8.4</v>
      </c>
      <c r="GQ23" s="176" t="str">
        <f t="shared" si="124"/>
        <v>8.4</v>
      </c>
      <c r="GR23" s="118" t="str">
        <f t="shared" si="125"/>
        <v>B+</v>
      </c>
      <c r="GS23" s="117">
        <f t="shared" si="126"/>
        <v>3.5</v>
      </c>
      <c r="GT23" s="117" t="str">
        <f t="shared" si="127"/>
        <v>3.5</v>
      </c>
      <c r="GU23" s="622">
        <v>2</v>
      </c>
      <c r="GV23" s="27">
        <v>2</v>
      </c>
      <c r="GW23" s="159">
        <v>8</v>
      </c>
      <c r="GX23" s="163">
        <v>8</v>
      </c>
      <c r="GY23" s="640"/>
      <c r="GZ23" s="5">
        <f t="shared" si="128"/>
        <v>8</v>
      </c>
      <c r="HA23" s="25">
        <f t="shared" si="129"/>
        <v>8</v>
      </c>
      <c r="HB23" s="176" t="str">
        <f t="shared" si="130"/>
        <v>8.0</v>
      </c>
      <c r="HC23" s="118" t="str">
        <f t="shared" si="131"/>
        <v>B+</v>
      </c>
      <c r="HD23" s="117">
        <f t="shared" si="132"/>
        <v>3.5</v>
      </c>
      <c r="HE23" s="117" t="str">
        <f t="shared" si="133"/>
        <v>3.5</v>
      </c>
      <c r="HF23" s="10">
        <v>3</v>
      </c>
      <c r="HG23" s="28">
        <v>3</v>
      </c>
      <c r="HH23" s="159">
        <v>7.7</v>
      </c>
      <c r="HI23" s="163">
        <v>8</v>
      </c>
      <c r="HJ23" s="640"/>
      <c r="HK23" s="5">
        <f t="shared" si="134"/>
        <v>7.9</v>
      </c>
      <c r="HL23" s="25">
        <f t="shared" si="135"/>
        <v>7.9</v>
      </c>
      <c r="HM23" s="176" t="str">
        <f t="shared" si="136"/>
        <v>7.9</v>
      </c>
      <c r="HN23" s="118" t="str">
        <f t="shared" si="137"/>
        <v>B</v>
      </c>
      <c r="HO23" s="117">
        <f t="shared" si="138"/>
        <v>3</v>
      </c>
      <c r="HP23" s="117" t="str">
        <f t="shared" si="139"/>
        <v>3.0</v>
      </c>
      <c r="HQ23" s="10">
        <v>3</v>
      </c>
      <c r="HR23" s="27">
        <v>3</v>
      </c>
      <c r="HS23" s="362">
        <v>8.3000000000000007</v>
      </c>
      <c r="HT23" s="121">
        <v>10</v>
      </c>
      <c r="HU23" s="121"/>
      <c r="HV23" s="5">
        <f t="shared" si="140"/>
        <v>9.3000000000000007</v>
      </c>
      <c r="HW23" s="25">
        <f t="shared" si="141"/>
        <v>9.3000000000000007</v>
      </c>
      <c r="HX23" s="176" t="str">
        <f t="shared" si="142"/>
        <v>9.3</v>
      </c>
      <c r="HY23" s="118" t="str">
        <f t="shared" si="143"/>
        <v>A</v>
      </c>
      <c r="HZ23" s="117">
        <f t="shared" si="144"/>
        <v>4</v>
      </c>
      <c r="IA23" s="117" t="str">
        <f t="shared" si="145"/>
        <v>4.0</v>
      </c>
      <c r="IB23" s="10">
        <v>3</v>
      </c>
      <c r="IC23" s="27">
        <v>3</v>
      </c>
      <c r="ID23" s="31">
        <v>7.6</v>
      </c>
      <c r="IE23" s="800">
        <v>9</v>
      </c>
      <c r="IF23" s="800"/>
      <c r="IG23" s="816">
        <f t="shared" si="146"/>
        <v>8.4</v>
      </c>
      <c r="IH23" s="817">
        <f t="shared" si="147"/>
        <v>8.4</v>
      </c>
      <c r="II23" s="818" t="str">
        <f t="shared" si="148"/>
        <v>8.4</v>
      </c>
      <c r="IJ23" s="819" t="str">
        <f t="shared" si="149"/>
        <v>B+</v>
      </c>
      <c r="IK23" s="820">
        <f t="shared" si="104"/>
        <v>3.5</v>
      </c>
      <c r="IL23" s="820" t="str">
        <f t="shared" si="105"/>
        <v>3.5</v>
      </c>
      <c r="IM23" s="821">
        <v>2</v>
      </c>
      <c r="IN23" s="822">
        <v>2</v>
      </c>
      <c r="IO23" s="122">
        <v>7.2</v>
      </c>
      <c r="IP23" s="97">
        <v>8</v>
      </c>
      <c r="IQ23" s="97"/>
      <c r="IR23" s="5">
        <f t="shared" si="150"/>
        <v>7.7</v>
      </c>
      <c r="IS23" s="25">
        <f t="shared" si="151"/>
        <v>7.7</v>
      </c>
      <c r="IT23" s="176" t="str">
        <f t="shared" si="152"/>
        <v>7.7</v>
      </c>
      <c r="IU23" s="118" t="str">
        <f t="shared" si="153"/>
        <v>B</v>
      </c>
      <c r="IV23" s="117">
        <f t="shared" si="154"/>
        <v>3</v>
      </c>
      <c r="IW23" s="117" t="str">
        <f t="shared" si="155"/>
        <v>3.0</v>
      </c>
      <c r="IX23" s="10">
        <v>3</v>
      </c>
      <c r="IY23" s="27">
        <v>3</v>
      </c>
      <c r="IZ23" s="508">
        <v>6.7</v>
      </c>
      <c r="JA23" s="97">
        <v>9</v>
      </c>
      <c r="JB23" s="547"/>
      <c r="JC23" s="5">
        <f t="shared" si="156"/>
        <v>8.1</v>
      </c>
      <c r="JD23" s="25">
        <f t="shared" si="157"/>
        <v>8.1</v>
      </c>
      <c r="JE23" s="176" t="str">
        <f t="shared" si="158"/>
        <v>8.1</v>
      </c>
      <c r="JF23" s="118" t="str">
        <f t="shared" si="159"/>
        <v>B+</v>
      </c>
      <c r="JG23" s="117">
        <f t="shared" si="160"/>
        <v>3.5</v>
      </c>
      <c r="JH23" s="117" t="str">
        <f t="shared" si="161"/>
        <v>3.5</v>
      </c>
      <c r="JI23" s="10">
        <v>2</v>
      </c>
      <c r="JJ23" s="27">
        <v>2</v>
      </c>
      <c r="JK23" s="31">
        <v>7.7</v>
      </c>
      <c r="JL23" s="800">
        <v>9</v>
      </c>
      <c r="JM23" s="801"/>
      <c r="JN23" s="5">
        <f t="shared" si="162"/>
        <v>8.5</v>
      </c>
      <c r="JO23" s="25">
        <f t="shared" si="163"/>
        <v>8.5</v>
      </c>
      <c r="JP23" s="176" t="str">
        <f t="shared" si="106"/>
        <v>8.5</v>
      </c>
      <c r="JQ23" s="118" t="str">
        <f t="shared" si="107"/>
        <v>A</v>
      </c>
      <c r="JR23" s="117">
        <f t="shared" si="164"/>
        <v>4</v>
      </c>
      <c r="JS23" s="117" t="str">
        <f t="shared" si="165"/>
        <v>4.0</v>
      </c>
      <c r="JT23" s="10">
        <v>3</v>
      </c>
      <c r="JU23" s="27">
        <v>3</v>
      </c>
      <c r="JV23" s="122">
        <v>6.6</v>
      </c>
      <c r="JW23" s="454">
        <v>6.5</v>
      </c>
      <c r="JX23" s="454"/>
      <c r="JY23" s="5">
        <f t="shared" si="166"/>
        <v>6.5</v>
      </c>
      <c r="JZ23" s="25">
        <f t="shared" si="167"/>
        <v>6.5</v>
      </c>
      <c r="KA23" s="176" t="str">
        <f t="shared" si="108"/>
        <v>6.5</v>
      </c>
      <c r="KB23" s="118" t="str">
        <f t="shared" si="109"/>
        <v>C+</v>
      </c>
      <c r="KC23" s="117">
        <f t="shared" si="168"/>
        <v>2.5</v>
      </c>
      <c r="KD23" s="117" t="str">
        <f t="shared" si="169"/>
        <v>2.5</v>
      </c>
      <c r="KE23" s="10">
        <v>2</v>
      </c>
      <c r="KF23" s="27">
        <v>2</v>
      </c>
      <c r="KG23" s="884">
        <f t="shared" si="170"/>
        <v>25</v>
      </c>
      <c r="KH23" s="885">
        <f t="shared" si="171"/>
        <v>3.42</v>
      </c>
      <c r="KI23" s="886" t="str">
        <f t="shared" si="172"/>
        <v>3.42</v>
      </c>
      <c r="KJ23" s="521" t="str">
        <f t="shared" si="173"/>
        <v>Lên lớp</v>
      </c>
      <c r="KK23" s="887">
        <f t="shared" si="174"/>
        <v>61</v>
      </c>
      <c r="KL23" s="885">
        <f t="shared" si="175"/>
        <v>2.942622950819672</v>
      </c>
      <c r="KM23" s="886" t="str">
        <f t="shared" si="176"/>
        <v>2.94</v>
      </c>
      <c r="KN23" s="888">
        <f t="shared" si="177"/>
        <v>25</v>
      </c>
      <c r="KO23" s="889">
        <f t="shared" si="178"/>
        <v>8.120000000000001</v>
      </c>
      <c r="KP23" s="890">
        <f t="shared" si="179"/>
        <v>3.42</v>
      </c>
      <c r="KQ23" s="891">
        <f t="shared" si="180"/>
        <v>61</v>
      </c>
      <c r="KR23" s="892">
        <f t="shared" si="181"/>
        <v>7.3836065573770497</v>
      </c>
      <c r="KS23" s="893">
        <f t="shared" si="182"/>
        <v>2.942622950819672</v>
      </c>
      <c r="KT23" s="521" t="str">
        <f t="shared" si="183"/>
        <v>Lên lớp</v>
      </c>
      <c r="KU23" s="1235"/>
      <c r="KV23" s="1668">
        <v>6.4</v>
      </c>
      <c r="KW23" s="1679">
        <v>5</v>
      </c>
      <c r="KX23" s="9"/>
      <c r="KY23" s="5">
        <f t="shared" si="184"/>
        <v>5.6</v>
      </c>
      <c r="KZ23" s="25">
        <f t="shared" si="185"/>
        <v>5.6</v>
      </c>
      <c r="LA23" s="176" t="str">
        <f t="shared" si="186"/>
        <v>5.6</v>
      </c>
      <c r="LB23" s="118" t="str">
        <f t="shared" si="187"/>
        <v>C</v>
      </c>
      <c r="LC23" s="117">
        <f t="shared" si="188"/>
        <v>2</v>
      </c>
      <c r="LD23" s="117" t="str">
        <f t="shared" si="189"/>
        <v>2.0</v>
      </c>
      <c r="LE23" s="10">
        <v>4</v>
      </c>
      <c r="LF23" s="27">
        <v>4</v>
      </c>
      <c r="LG23" s="122">
        <v>7.4</v>
      </c>
      <c r="LH23" s="97">
        <v>8</v>
      </c>
      <c r="LI23" s="97"/>
      <c r="LJ23" s="5">
        <f t="shared" si="190"/>
        <v>7.8</v>
      </c>
      <c r="LK23" s="25">
        <f t="shared" si="191"/>
        <v>7.8</v>
      </c>
      <c r="LL23" s="176" t="str">
        <f t="shared" si="192"/>
        <v>7.8</v>
      </c>
      <c r="LM23" s="118" t="str">
        <f t="shared" si="193"/>
        <v>B</v>
      </c>
      <c r="LN23" s="117">
        <f t="shared" si="194"/>
        <v>3</v>
      </c>
      <c r="LO23" s="117" t="str">
        <f t="shared" si="195"/>
        <v>3.0</v>
      </c>
      <c r="LP23" s="10">
        <v>1</v>
      </c>
      <c r="LQ23" s="27">
        <v>1</v>
      </c>
      <c r="LR23" s="508">
        <v>7.4</v>
      </c>
      <c r="LS23" s="547">
        <v>7</v>
      </c>
      <c r="LT23" s="547"/>
      <c r="LU23" s="5">
        <f t="shared" si="196"/>
        <v>7.2</v>
      </c>
      <c r="LV23" s="25">
        <f t="shared" si="197"/>
        <v>7.2</v>
      </c>
      <c r="LW23" s="176" t="str">
        <f t="shared" si="198"/>
        <v>7.2</v>
      </c>
      <c r="LX23" s="118" t="str">
        <f t="shared" si="199"/>
        <v>B</v>
      </c>
      <c r="LY23" s="117">
        <f t="shared" si="200"/>
        <v>3</v>
      </c>
      <c r="LZ23" s="117" t="str">
        <f t="shared" si="201"/>
        <v>3.0</v>
      </c>
      <c r="MA23" s="10">
        <v>1</v>
      </c>
      <c r="MB23" s="27">
        <v>1</v>
      </c>
      <c r="MC23" s="122">
        <v>8.8000000000000007</v>
      </c>
      <c r="MD23" s="97">
        <v>10</v>
      </c>
      <c r="ME23" s="454"/>
      <c r="MF23" s="816">
        <f t="shared" si="202"/>
        <v>9.5</v>
      </c>
      <c r="MG23" s="817">
        <f t="shared" si="203"/>
        <v>9.5</v>
      </c>
      <c r="MH23" s="818" t="str">
        <f t="shared" si="204"/>
        <v>9.5</v>
      </c>
      <c r="MI23" s="819" t="str">
        <f t="shared" si="205"/>
        <v>A</v>
      </c>
      <c r="MJ23" s="820">
        <f t="shared" si="110"/>
        <v>4</v>
      </c>
      <c r="MK23" s="820" t="str">
        <f t="shared" si="111"/>
        <v>4.0</v>
      </c>
      <c r="ML23" s="821">
        <v>2</v>
      </c>
      <c r="MM23" s="822">
        <v>2</v>
      </c>
      <c r="MN23" s="1668">
        <v>6</v>
      </c>
      <c r="MO23" s="1682">
        <v>6</v>
      </c>
      <c r="MP23" s="9"/>
      <c r="MQ23" s="855">
        <f t="shared" si="206"/>
        <v>6</v>
      </c>
      <c r="MR23" s="856">
        <f t="shared" si="207"/>
        <v>6</v>
      </c>
      <c r="MS23" s="857" t="str">
        <f t="shared" si="208"/>
        <v>6.0</v>
      </c>
      <c r="MT23" s="858" t="str">
        <f t="shared" si="209"/>
        <v>C</v>
      </c>
      <c r="MU23" s="859">
        <f t="shared" si="112"/>
        <v>2</v>
      </c>
      <c r="MV23" s="859" t="str">
        <f t="shared" si="113"/>
        <v>2.0</v>
      </c>
      <c r="MW23" s="781">
        <v>2</v>
      </c>
      <c r="MX23" s="860">
        <v>2</v>
      </c>
      <c r="MY23" s="1668">
        <v>7.2</v>
      </c>
      <c r="MZ23" s="1696">
        <v>7</v>
      </c>
      <c r="NA23" s="9"/>
      <c r="NB23" s="1704">
        <f t="shared" si="210"/>
        <v>7.1</v>
      </c>
      <c r="NC23" s="1705">
        <f t="shared" si="211"/>
        <v>7.1</v>
      </c>
      <c r="ND23" s="857" t="str">
        <f t="shared" si="212"/>
        <v>7.1</v>
      </c>
      <c r="NE23" s="1706" t="str">
        <f t="shared" si="213"/>
        <v>B</v>
      </c>
      <c r="NF23" s="1705">
        <f t="shared" si="214"/>
        <v>3</v>
      </c>
      <c r="NG23" s="1705" t="str">
        <f t="shared" si="215"/>
        <v>3.0</v>
      </c>
      <c r="NH23" s="1707">
        <v>2</v>
      </c>
      <c r="NI23" s="860">
        <v>2</v>
      </c>
      <c r="NJ23" s="1719">
        <f t="shared" si="216"/>
        <v>12</v>
      </c>
      <c r="NK23" s="1720">
        <f t="shared" si="217"/>
        <v>2.6666666666666665</v>
      </c>
      <c r="NL23" s="1721" t="str">
        <f t="shared" si="218"/>
        <v>2.67</v>
      </c>
    </row>
    <row r="24" spans="1:376" ht="18.75" customHeight="1" x14ac:dyDescent="0.3">
      <c r="A24" s="126">
        <v>36</v>
      </c>
      <c r="B24" s="126" t="s">
        <v>99</v>
      </c>
      <c r="C24" s="127" t="s">
        <v>264</v>
      </c>
      <c r="D24" s="129" t="s">
        <v>14</v>
      </c>
      <c r="E24" s="130" t="s">
        <v>19</v>
      </c>
      <c r="F24" s="148"/>
      <c r="G24" s="211" t="s">
        <v>355</v>
      </c>
      <c r="H24" s="212" t="s">
        <v>16</v>
      </c>
      <c r="I24" s="355" t="s">
        <v>387</v>
      </c>
      <c r="J24" s="379">
        <v>5.3</v>
      </c>
      <c r="K24" s="381" t="str">
        <f t="shared" si="0"/>
        <v>5.3</v>
      </c>
      <c r="L24" s="302" t="str">
        <f t="shared" si="1"/>
        <v>D+</v>
      </c>
      <c r="M24" s="117">
        <f t="shared" si="2"/>
        <v>1.5</v>
      </c>
      <c r="N24" s="67" t="str">
        <f t="shared" si="3"/>
        <v>1.5</v>
      </c>
      <c r="O24" s="1099">
        <v>6</v>
      </c>
      <c r="P24" s="176" t="str">
        <f t="shared" si="4"/>
        <v>6.0</v>
      </c>
      <c r="Q24" s="118" t="str">
        <f t="shared" si="5"/>
        <v>C</v>
      </c>
      <c r="R24" s="117">
        <f t="shared" si="6"/>
        <v>2</v>
      </c>
      <c r="S24" s="67" t="str">
        <f t="shared" si="7"/>
        <v>2.0</v>
      </c>
      <c r="T24" s="156">
        <v>7.7</v>
      </c>
      <c r="U24" s="124">
        <v>4</v>
      </c>
      <c r="V24" s="157"/>
      <c r="W24" s="60">
        <f t="shared" si="219"/>
        <v>5.5</v>
      </c>
      <c r="X24" s="114">
        <f t="shared" si="220"/>
        <v>5.5</v>
      </c>
      <c r="Y24" s="176" t="str">
        <f t="shared" si="10"/>
        <v>5.5</v>
      </c>
      <c r="Z24" s="115" t="str">
        <f t="shared" si="221"/>
        <v>C</v>
      </c>
      <c r="AA24" s="116">
        <f t="shared" si="222"/>
        <v>2</v>
      </c>
      <c r="AB24" s="116" t="str">
        <f t="shared" si="223"/>
        <v>2.0</v>
      </c>
      <c r="AC24" s="61">
        <v>3</v>
      </c>
      <c r="AD24" s="28">
        <v>3</v>
      </c>
      <c r="AE24" s="155">
        <v>7.8</v>
      </c>
      <c r="AF24" s="140">
        <v>9</v>
      </c>
      <c r="AG24" s="125"/>
      <c r="AH24" s="53">
        <f t="shared" si="14"/>
        <v>8.5</v>
      </c>
      <c r="AI24" s="54">
        <f t="shared" si="15"/>
        <v>8.5</v>
      </c>
      <c r="AJ24" s="183" t="str">
        <f t="shared" si="16"/>
        <v>8.5</v>
      </c>
      <c r="AK24" s="118" t="str">
        <f t="shared" si="224"/>
        <v>A</v>
      </c>
      <c r="AL24" s="117">
        <f t="shared" si="225"/>
        <v>4</v>
      </c>
      <c r="AM24" s="117" t="str">
        <f t="shared" si="226"/>
        <v>4.0</v>
      </c>
      <c r="AN24" s="119">
        <v>3</v>
      </c>
      <c r="AO24" s="88">
        <v>3</v>
      </c>
      <c r="AP24" s="174">
        <v>7.5</v>
      </c>
      <c r="AQ24" s="124">
        <v>6</v>
      </c>
      <c r="AR24" s="157"/>
      <c r="AS24" s="5">
        <f t="shared" si="20"/>
        <v>6.6</v>
      </c>
      <c r="AT24" s="25">
        <f t="shared" si="21"/>
        <v>6.6</v>
      </c>
      <c r="AU24" s="176" t="str">
        <f t="shared" si="22"/>
        <v>6.6</v>
      </c>
      <c r="AV24" s="118" t="str">
        <f t="shared" si="23"/>
        <v>C+</v>
      </c>
      <c r="AW24" s="117">
        <f t="shared" si="24"/>
        <v>2.5</v>
      </c>
      <c r="AX24" s="117" t="str">
        <f t="shared" si="25"/>
        <v>2.5</v>
      </c>
      <c r="AY24" s="61">
        <v>3</v>
      </c>
      <c r="AZ24" s="28">
        <v>3</v>
      </c>
      <c r="BA24" s="159">
        <v>8.3000000000000007</v>
      </c>
      <c r="BB24" s="140">
        <v>5</v>
      </c>
      <c r="BC24" s="125"/>
      <c r="BD24" s="5">
        <f t="shared" si="227"/>
        <v>6.3</v>
      </c>
      <c r="BE24" s="25">
        <f t="shared" si="228"/>
        <v>6.3</v>
      </c>
      <c r="BF24" s="176" t="str">
        <f t="shared" si="229"/>
        <v>6.3</v>
      </c>
      <c r="BG24" s="118" t="str">
        <f t="shared" si="230"/>
        <v>C</v>
      </c>
      <c r="BH24" s="117">
        <f t="shared" si="231"/>
        <v>2</v>
      </c>
      <c r="BI24" s="117" t="str">
        <f t="shared" si="232"/>
        <v>2.0</v>
      </c>
      <c r="BJ24" s="10">
        <v>4</v>
      </c>
      <c r="BK24" s="28">
        <v>4</v>
      </c>
      <c r="BL24" s="122">
        <v>7.9</v>
      </c>
      <c r="BM24" s="121">
        <v>4</v>
      </c>
      <c r="BN24" s="121"/>
      <c r="BO24" s="5">
        <f t="shared" si="32"/>
        <v>5.6</v>
      </c>
      <c r="BP24" s="25">
        <f t="shared" si="33"/>
        <v>5.6</v>
      </c>
      <c r="BQ24" s="176" t="str">
        <f t="shared" si="34"/>
        <v>5.6</v>
      </c>
      <c r="BR24" s="118" t="str">
        <f t="shared" si="35"/>
        <v>C</v>
      </c>
      <c r="BS24" s="117">
        <f t="shared" si="233"/>
        <v>2</v>
      </c>
      <c r="BT24" s="117" t="str">
        <f t="shared" si="234"/>
        <v>2.0</v>
      </c>
      <c r="BU24" s="10">
        <v>3</v>
      </c>
      <c r="BV24" s="27">
        <v>3</v>
      </c>
      <c r="BW24" s="187">
        <v>6.3</v>
      </c>
      <c r="BX24" s="240">
        <v>8</v>
      </c>
      <c r="BY24" s="171"/>
      <c r="BZ24" s="142">
        <f t="shared" si="235"/>
        <v>7.3</v>
      </c>
      <c r="CA24" s="143">
        <f t="shared" si="236"/>
        <v>7.3</v>
      </c>
      <c r="CB24" s="176" t="str">
        <f t="shared" si="237"/>
        <v>7.3</v>
      </c>
      <c r="CC24" s="144" t="str">
        <f t="shared" si="238"/>
        <v>B</v>
      </c>
      <c r="CD24" s="117">
        <f t="shared" si="239"/>
        <v>3</v>
      </c>
      <c r="CE24" s="117" t="str">
        <f t="shared" si="240"/>
        <v>3.0</v>
      </c>
      <c r="CF24" s="10">
        <v>2</v>
      </c>
      <c r="CG24" s="27">
        <v>2</v>
      </c>
      <c r="CH24" s="111">
        <f t="shared" si="44"/>
        <v>18</v>
      </c>
      <c r="CI24" s="109">
        <f t="shared" si="45"/>
        <v>2.5277777777777777</v>
      </c>
      <c r="CJ24" s="105" t="str">
        <f t="shared" si="46"/>
        <v>2.53</v>
      </c>
      <c r="CK24" s="106" t="str">
        <f t="shared" si="47"/>
        <v>Lên lớp</v>
      </c>
      <c r="CL24" s="107">
        <f t="shared" si="48"/>
        <v>18</v>
      </c>
      <c r="CM24" s="108">
        <f t="shared" si="49"/>
        <v>2.5277777777777777</v>
      </c>
      <c r="CN24" s="412" t="str">
        <f t="shared" si="50"/>
        <v>Lên lớp</v>
      </c>
      <c r="CO24" s="421"/>
      <c r="CP24" s="122">
        <v>7.2</v>
      </c>
      <c r="CQ24" s="97">
        <v>6</v>
      </c>
      <c r="CR24" s="97"/>
      <c r="CS24" s="5">
        <f t="shared" si="51"/>
        <v>6.5</v>
      </c>
      <c r="CT24" s="25">
        <f t="shared" si="52"/>
        <v>6.5</v>
      </c>
      <c r="CU24" s="176" t="str">
        <f t="shared" si="53"/>
        <v>6.5</v>
      </c>
      <c r="CV24" s="118" t="str">
        <f t="shared" si="54"/>
        <v>C+</v>
      </c>
      <c r="CW24" s="117">
        <f t="shared" si="55"/>
        <v>2.5</v>
      </c>
      <c r="CX24" s="117" t="str">
        <f t="shared" si="56"/>
        <v>2.5</v>
      </c>
      <c r="CY24" s="10">
        <v>2</v>
      </c>
      <c r="CZ24" s="27">
        <v>2</v>
      </c>
      <c r="DA24" s="159">
        <v>6</v>
      </c>
      <c r="DB24" s="97">
        <v>7</v>
      </c>
      <c r="DC24" s="97"/>
      <c r="DD24" s="5">
        <f t="shared" si="57"/>
        <v>6.6</v>
      </c>
      <c r="DE24" s="25">
        <f t="shared" si="58"/>
        <v>6.6</v>
      </c>
      <c r="DF24" s="176" t="str">
        <f t="shared" si="59"/>
        <v>6.6</v>
      </c>
      <c r="DG24" s="118" t="str">
        <f t="shared" si="60"/>
        <v>C+</v>
      </c>
      <c r="DH24" s="117">
        <f t="shared" si="61"/>
        <v>2.5</v>
      </c>
      <c r="DI24" s="117" t="str">
        <f t="shared" si="62"/>
        <v>2.5</v>
      </c>
      <c r="DJ24" s="10">
        <v>2</v>
      </c>
      <c r="DK24" s="27">
        <v>2</v>
      </c>
      <c r="DL24" s="122">
        <v>8.1999999999999993</v>
      </c>
      <c r="DM24" s="97">
        <v>8</v>
      </c>
      <c r="DN24" s="97"/>
      <c r="DO24" s="5">
        <f t="shared" si="63"/>
        <v>8.1</v>
      </c>
      <c r="DP24" s="25">
        <f t="shared" si="64"/>
        <v>8.1</v>
      </c>
      <c r="DQ24" s="176" t="str">
        <f t="shared" si="65"/>
        <v>8.1</v>
      </c>
      <c r="DR24" s="118" t="str">
        <f t="shared" si="66"/>
        <v>B+</v>
      </c>
      <c r="DS24" s="117">
        <f t="shared" si="67"/>
        <v>3.5</v>
      </c>
      <c r="DT24" s="117" t="str">
        <f t="shared" si="68"/>
        <v>3.5</v>
      </c>
      <c r="DU24" s="10">
        <v>2</v>
      </c>
      <c r="DV24" s="27">
        <v>2</v>
      </c>
      <c r="DW24" s="122">
        <v>8</v>
      </c>
      <c r="DX24" s="97">
        <v>9</v>
      </c>
      <c r="DY24" s="97"/>
      <c r="DZ24" s="5">
        <f t="shared" si="69"/>
        <v>8.6</v>
      </c>
      <c r="EA24" s="25">
        <f t="shared" si="70"/>
        <v>8.6</v>
      </c>
      <c r="EB24" s="176" t="str">
        <f t="shared" si="71"/>
        <v>8.6</v>
      </c>
      <c r="EC24" s="118" t="str">
        <f t="shared" si="72"/>
        <v>A</v>
      </c>
      <c r="ED24" s="117">
        <f t="shared" si="73"/>
        <v>4</v>
      </c>
      <c r="EE24" s="117" t="str">
        <f t="shared" si="74"/>
        <v>4.0</v>
      </c>
      <c r="EF24" s="10">
        <v>3</v>
      </c>
      <c r="EG24" s="27">
        <v>3</v>
      </c>
      <c r="EH24" s="122">
        <v>9</v>
      </c>
      <c r="EI24" s="97">
        <v>8</v>
      </c>
      <c r="EJ24" s="97"/>
      <c r="EK24" s="5">
        <f t="shared" si="75"/>
        <v>8.4</v>
      </c>
      <c r="EL24" s="25">
        <f t="shared" si="76"/>
        <v>8.4</v>
      </c>
      <c r="EM24" s="176" t="str">
        <f t="shared" si="77"/>
        <v>8.4</v>
      </c>
      <c r="EN24" s="118" t="str">
        <f t="shared" si="78"/>
        <v>B+</v>
      </c>
      <c r="EO24" s="117">
        <f t="shared" si="79"/>
        <v>3.5</v>
      </c>
      <c r="EP24" s="117" t="str">
        <f t="shared" si="80"/>
        <v>3.5</v>
      </c>
      <c r="EQ24" s="10">
        <v>4</v>
      </c>
      <c r="ER24" s="27">
        <v>4</v>
      </c>
      <c r="ES24" s="122">
        <v>8.1999999999999993</v>
      </c>
      <c r="ET24" s="97">
        <v>8</v>
      </c>
      <c r="EU24" s="97"/>
      <c r="EV24" s="5">
        <f t="shared" si="81"/>
        <v>8.1</v>
      </c>
      <c r="EW24" s="25">
        <f t="shared" si="82"/>
        <v>8.1</v>
      </c>
      <c r="EX24" s="176" t="str">
        <f t="shared" si="83"/>
        <v>8.1</v>
      </c>
      <c r="EY24" s="118" t="str">
        <f t="shared" si="84"/>
        <v>B+</v>
      </c>
      <c r="EZ24" s="117">
        <f t="shared" si="85"/>
        <v>3.5</v>
      </c>
      <c r="FA24" s="117" t="str">
        <f t="shared" si="86"/>
        <v>3.5</v>
      </c>
      <c r="FB24" s="10">
        <v>3</v>
      </c>
      <c r="FC24" s="27">
        <v>3</v>
      </c>
      <c r="FD24" s="508">
        <v>8.3000000000000007</v>
      </c>
      <c r="FE24" s="97">
        <v>6</v>
      </c>
      <c r="FF24" s="547"/>
      <c r="FG24" s="5">
        <f t="shared" si="87"/>
        <v>6.9</v>
      </c>
      <c r="FH24" s="25">
        <f t="shared" si="88"/>
        <v>6.9</v>
      </c>
      <c r="FI24" s="176" t="str">
        <f t="shared" si="89"/>
        <v>6.9</v>
      </c>
      <c r="FJ24" s="118" t="str">
        <f t="shared" si="90"/>
        <v>C+</v>
      </c>
      <c r="FK24" s="117">
        <f t="shared" si="91"/>
        <v>2.5</v>
      </c>
      <c r="FL24" s="117" t="str">
        <f t="shared" si="92"/>
        <v>2.5</v>
      </c>
      <c r="FM24" s="10">
        <v>2</v>
      </c>
      <c r="FN24" s="27">
        <v>2</v>
      </c>
      <c r="FO24" s="497">
        <f t="shared" si="93"/>
        <v>18</v>
      </c>
      <c r="FP24" s="498">
        <f t="shared" si="94"/>
        <v>3.25</v>
      </c>
      <c r="FQ24" s="499" t="str">
        <f t="shared" si="95"/>
        <v>3.25</v>
      </c>
      <c r="FR24" s="16" t="str">
        <f t="shared" si="96"/>
        <v>Lên lớp</v>
      </c>
      <c r="FS24" s="497">
        <f t="shared" si="97"/>
        <v>36</v>
      </c>
      <c r="FT24" s="498">
        <f t="shared" si="98"/>
        <v>2.8888888888888888</v>
      </c>
      <c r="FU24" s="499" t="str">
        <f t="shared" si="99"/>
        <v>2.89</v>
      </c>
      <c r="FV24" s="504">
        <f t="shared" si="100"/>
        <v>36</v>
      </c>
      <c r="FW24" s="500">
        <f t="shared" si="101"/>
        <v>7.1749999999999989</v>
      </c>
      <c r="FX24" s="501">
        <f t="shared" si="102"/>
        <v>2.8888888888888888</v>
      </c>
      <c r="FY24" s="502" t="str">
        <f t="shared" si="103"/>
        <v>Lên lớp</v>
      </c>
      <c r="FZ24" s="488"/>
      <c r="GA24" s="833">
        <v>7.9</v>
      </c>
      <c r="GB24" s="800">
        <v>7</v>
      </c>
      <c r="GC24" s="800"/>
      <c r="GD24" s="5">
        <f t="shared" si="116"/>
        <v>7.4</v>
      </c>
      <c r="GE24" s="25">
        <f t="shared" si="117"/>
        <v>7.4</v>
      </c>
      <c r="GF24" s="176" t="str">
        <f t="shared" si="118"/>
        <v>7.4</v>
      </c>
      <c r="GG24" s="118" t="str">
        <f t="shared" si="119"/>
        <v>B</v>
      </c>
      <c r="GH24" s="117">
        <f t="shared" si="120"/>
        <v>3</v>
      </c>
      <c r="GI24" s="117" t="str">
        <f t="shared" si="121"/>
        <v>3.0</v>
      </c>
      <c r="GJ24" s="10">
        <v>2</v>
      </c>
      <c r="GK24" s="27">
        <v>2</v>
      </c>
      <c r="GL24" s="159">
        <v>7.6</v>
      </c>
      <c r="GM24" s="163">
        <v>9</v>
      </c>
      <c r="GN24" s="640"/>
      <c r="GO24" s="5">
        <f t="shared" si="122"/>
        <v>8.4</v>
      </c>
      <c r="GP24" s="25">
        <f t="shared" si="123"/>
        <v>8.4</v>
      </c>
      <c r="GQ24" s="176" t="str">
        <f t="shared" si="124"/>
        <v>8.4</v>
      </c>
      <c r="GR24" s="118" t="str">
        <f t="shared" si="125"/>
        <v>B+</v>
      </c>
      <c r="GS24" s="117">
        <f t="shared" si="126"/>
        <v>3.5</v>
      </c>
      <c r="GT24" s="117" t="str">
        <f t="shared" si="127"/>
        <v>3.5</v>
      </c>
      <c r="GU24" s="781">
        <v>2</v>
      </c>
      <c r="GV24" s="27">
        <v>2</v>
      </c>
      <c r="GW24" s="159">
        <v>6.3</v>
      </c>
      <c r="GX24" s="163">
        <v>6</v>
      </c>
      <c r="GY24" s="640"/>
      <c r="GZ24" s="5">
        <f t="shared" si="128"/>
        <v>6.1</v>
      </c>
      <c r="HA24" s="25">
        <f t="shared" si="129"/>
        <v>6.1</v>
      </c>
      <c r="HB24" s="176" t="str">
        <f t="shared" si="130"/>
        <v>6.1</v>
      </c>
      <c r="HC24" s="118" t="str">
        <f t="shared" si="131"/>
        <v>C</v>
      </c>
      <c r="HD24" s="117">
        <f t="shared" si="132"/>
        <v>2</v>
      </c>
      <c r="HE24" s="117" t="str">
        <f t="shared" si="133"/>
        <v>2.0</v>
      </c>
      <c r="HF24" s="10">
        <v>3</v>
      </c>
      <c r="HG24" s="28">
        <v>3</v>
      </c>
      <c r="HH24" s="159">
        <v>7.3</v>
      </c>
      <c r="HI24" s="163">
        <v>7</v>
      </c>
      <c r="HJ24" s="640"/>
      <c r="HK24" s="5">
        <f t="shared" si="134"/>
        <v>7.1</v>
      </c>
      <c r="HL24" s="25">
        <f t="shared" si="135"/>
        <v>7.1</v>
      </c>
      <c r="HM24" s="176" t="str">
        <f t="shared" si="136"/>
        <v>7.1</v>
      </c>
      <c r="HN24" s="118" t="str">
        <f t="shared" si="137"/>
        <v>B</v>
      </c>
      <c r="HO24" s="117">
        <f t="shared" si="138"/>
        <v>3</v>
      </c>
      <c r="HP24" s="117" t="str">
        <f t="shared" si="139"/>
        <v>3.0</v>
      </c>
      <c r="HQ24" s="10">
        <v>3</v>
      </c>
      <c r="HR24" s="27">
        <v>3</v>
      </c>
      <c r="HS24" s="362">
        <v>7.7</v>
      </c>
      <c r="HT24" s="121">
        <v>10</v>
      </c>
      <c r="HU24" s="121"/>
      <c r="HV24" s="5">
        <f t="shared" si="140"/>
        <v>9.1</v>
      </c>
      <c r="HW24" s="25">
        <f t="shared" si="141"/>
        <v>9.1</v>
      </c>
      <c r="HX24" s="176" t="str">
        <f t="shared" si="142"/>
        <v>9.1</v>
      </c>
      <c r="HY24" s="118" t="str">
        <f t="shared" si="143"/>
        <v>A</v>
      </c>
      <c r="HZ24" s="117">
        <f t="shared" si="144"/>
        <v>4</v>
      </c>
      <c r="IA24" s="117" t="str">
        <f t="shared" si="145"/>
        <v>4.0</v>
      </c>
      <c r="IB24" s="10">
        <v>3</v>
      </c>
      <c r="IC24" s="27">
        <v>3</v>
      </c>
      <c r="ID24" s="31">
        <v>7</v>
      </c>
      <c r="IE24" s="800">
        <v>9</v>
      </c>
      <c r="IF24" s="800"/>
      <c r="IG24" s="816">
        <f t="shared" si="146"/>
        <v>8.1999999999999993</v>
      </c>
      <c r="IH24" s="817">
        <f t="shared" si="147"/>
        <v>8.1999999999999993</v>
      </c>
      <c r="II24" s="818" t="str">
        <f t="shared" si="148"/>
        <v>8.2</v>
      </c>
      <c r="IJ24" s="819" t="str">
        <f t="shared" si="149"/>
        <v>B+</v>
      </c>
      <c r="IK24" s="820">
        <f t="shared" si="104"/>
        <v>3.5</v>
      </c>
      <c r="IL24" s="820" t="str">
        <f t="shared" si="105"/>
        <v>3.5</v>
      </c>
      <c r="IM24" s="821">
        <v>2</v>
      </c>
      <c r="IN24" s="822">
        <v>2</v>
      </c>
      <c r="IO24" s="122">
        <v>7</v>
      </c>
      <c r="IP24" s="97">
        <v>8</v>
      </c>
      <c r="IQ24" s="97"/>
      <c r="IR24" s="5">
        <f t="shared" si="150"/>
        <v>7.6</v>
      </c>
      <c r="IS24" s="25">
        <f t="shared" si="151"/>
        <v>7.6</v>
      </c>
      <c r="IT24" s="176" t="str">
        <f t="shared" si="152"/>
        <v>7.6</v>
      </c>
      <c r="IU24" s="118" t="str">
        <f t="shared" si="153"/>
        <v>B</v>
      </c>
      <c r="IV24" s="117">
        <f t="shared" si="154"/>
        <v>3</v>
      </c>
      <c r="IW24" s="117" t="str">
        <f t="shared" si="155"/>
        <v>3.0</v>
      </c>
      <c r="IX24" s="10">
        <v>3</v>
      </c>
      <c r="IY24" s="27">
        <v>3</v>
      </c>
      <c r="IZ24" s="508">
        <v>6.7</v>
      </c>
      <c r="JA24" s="97">
        <v>8</v>
      </c>
      <c r="JB24" s="547"/>
      <c r="JC24" s="5">
        <f t="shared" si="156"/>
        <v>7.5</v>
      </c>
      <c r="JD24" s="25">
        <f t="shared" si="157"/>
        <v>7.5</v>
      </c>
      <c r="JE24" s="176" t="str">
        <f t="shared" si="158"/>
        <v>7.5</v>
      </c>
      <c r="JF24" s="118" t="str">
        <f t="shared" si="159"/>
        <v>B</v>
      </c>
      <c r="JG24" s="117">
        <f t="shared" si="160"/>
        <v>3</v>
      </c>
      <c r="JH24" s="117" t="str">
        <f t="shared" si="161"/>
        <v>3.0</v>
      </c>
      <c r="JI24" s="10">
        <v>2</v>
      </c>
      <c r="JJ24" s="27">
        <v>2</v>
      </c>
      <c r="JK24" s="31">
        <v>7.6</v>
      </c>
      <c r="JL24" s="800">
        <v>9</v>
      </c>
      <c r="JM24" s="801"/>
      <c r="JN24" s="5">
        <f t="shared" si="162"/>
        <v>8.4</v>
      </c>
      <c r="JO24" s="25">
        <f t="shared" si="163"/>
        <v>8.4</v>
      </c>
      <c r="JP24" s="176" t="str">
        <f t="shared" si="106"/>
        <v>8.4</v>
      </c>
      <c r="JQ24" s="118" t="str">
        <f t="shared" si="107"/>
        <v>B+</v>
      </c>
      <c r="JR24" s="117">
        <f t="shared" si="164"/>
        <v>3.5</v>
      </c>
      <c r="JS24" s="117" t="str">
        <f t="shared" si="165"/>
        <v>3.5</v>
      </c>
      <c r="JT24" s="10">
        <v>3</v>
      </c>
      <c r="JU24" s="27">
        <v>3</v>
      </c>
      <c r="JV24" s="122">
        <v>7.4</v>
      </c>
      <c r="JW24" s="454">
        <v>7</v>
      </c>
      <c r="JX24" s="454"/>
      <c r="JY24" s="5">
        <f t="shared" si="166"/>
        <v>7.2</v>
      </c>
      <c r="JZ24" s="25">
        <f t="shared" si="167"/>
        <v>7.2</v>
      </c>
      <c r="KA24" s="176" t="str">
        <f t="shared" si="108"/>
        <v>7.2</v>
      </c>
      <c r="KB24" s="118" t="str">
        <f t="shared" si="109"/>
        <v>B</v>
      </c>
      <c r="KC24" s="117">
        <f t="shared" si="168"/>
        <v>3</v>
      </c>
      <c r="KD24" s="117" t="str">
        <f t="shared" si="169"/>
        <v>3.0</v>
      </c>
      <c r="KE24" s="10">
        <v>2</v>
      </c>
      <c r="KF24" s="27">
        <v>2</v>
      </c>
      <c r="KG24" s="884">
        <f t="shared" si="170"/>
        <v>25</v>
      </c>
      <c r="KH24" s="885">
        <f t="shared" si="171"/>
        <v>3.14</v>
      </c>
      <c r="KI24" s="886" t="str">
        <f t="shared" si="172"/>
        <v>3.14</v>
      </c>
      <c r="KJ24" s="521" t="str">
        <f t="shared" si="173"/>
        <v>Lên lớp</v>
      </c>
      <c r="KK24" s="887">
        <f t="shared" si="174"/>
        <v>61</v>
      </c>
      <c r="KL24" s="885">
        <f t="shared" si="175"/>
        <v>2.9918032786885247</v>
      </c>
      <c r="KM24" s="886" t="str">
        <f t="shared" si="176"/>
        <v>2.99</v>
      </c>
      <c r="KN24" s="888">
        <f t="shared" si="177"/>
        <v>25</v>
      </c>
      <c r="KO24" s="889">
        <f t="shared" si="178"/>
        <v>7.6920000000000002</v>
      </c>
      <c r="KP24" s="890">
        <f t="shared" si="179"/>
        <v>3.14</v>
      </c>
      <c r="KQ24" s="891">
        <f t="shared" si="180"/>
        <v>61</v>
      </c>
      <c r="KR24" s="892">
        <f t="shared" si="181"/>
        <v>7.386885245901639</v>
      </c>
      <c r="KS24" s="893">
        <f t="shared" si="182"/>
        <v>2.9918032786885247</v>
      </c>
      <c r="KT24" s="521" t="str">
        <f t="shared" si="183"/>
        <v>Lên lớp</v>
      </c>
      <c r="KU24" s="1235"/>
      <c r="KV24" s="1668">
        <v>6</v>
      </c>
      <c r="KW24" s="1679">
        <v>7</v>
      </c>
      <c r="KX24" s="9"/>
      <c r="KY24" s="5">
        <f t="shared" si="184"/>
        <v>6.6</v>
      </c>
      <c r="KZ24" s="25">
        <f t="shared" si="185"/>
        <v>6.6</v>
      </c>
      <c r="LA24" s="176" t="str">
        <f t="shared" si="186"/>
        <v>6.6</v>
      </c>
      <c r="LB24" s="118" t="str">
        <f t="shared" si="187"/>
        <v>C+</v>
      </c>
      <c r="LC24" s="117">
        <f t="shared" si="188"/>
        <v>2.5</v>
      </c>
      <c r="LD24" s="117" t="str">
        <f t="shared" si="189"/>
        <v>2.5</v>
      </c>
      <c r="LE24" s="10">
        <v>4</v>
      </c>
      <c r="LF24" s="27">
        <v>4</v>
      </c>
      <c r="LG24" s="122">
        <v>7.4</v>
      </c>
      <c r="LH24" s="97">
        <v>7</v>
      </c>
      <c r="LI24" s="97"/>
      <c r="LJ24" s="5">
        <f t="shared" si="190"/>
        <v>7.2</v>
      </c>
      <c r="LK24" s="25">
        <f t="shared" si="191"/>
        <v>7.2</v>
      </c>
      <c r="LL24" s="176" t="str">
        <f t="shared" si="192"/>
        <v>7.2</v>
      </c>
      <c r="LM24" s="118" t="str">
        <f t="shared" si="193"/>
        <v>B</v>
      </c>
      <c r="LN24" s="117">
        <f t="shared" si="194"/>
        <v>3</v>
      </c>
      <c r="LO24" s="117" t="str">
        <f t="shared" si="195"/>
        <v>3.0</v>
      </c>
      <c r="LP24" s="10">
        <v>1</v>
      </c>
      <c r="LQ24" s="27">
        <v>1</v>
      </c>
      <c r="LR24" s="508">
        <v>7</v>
      </c>
      <c r="LS24" s="547">
        <v>6</v>
      </c>
      <c r="LT24" s="547"/>
      <c r="LU24" s="5">
        <f t="shared" si="196"/>
        <v>6.4</v>
      </c>
      <c r="LV24" s="25">
        <f t="shared" si="197"/>
        <v>6.4</v>
      </c>
      <c r="LW24" s="176" t="str">
        <f t="shared" si="198"/>
        <v>6.4</v>
      </c>
      <c r="LX24" s="118" t="str">
        <f t="shared" si="199"/>
        <v>C</v>
      </c>
      <c r="LY24" s="117">
        <f t="shared" si="200"/>
        <v>2</v>
      </c>
      <c r="LZ24" s="117" t="str">
        <f t="shared" si="201"/>
        <v>2.0</v>
      </c>
      <c r="MA24" s="10">
        <v>1</v>
      </c>
      <c r="MB24" s="27">
        <v>1</v>
      </c>
      <c r="MC24" s="122">
        <v>7.6</v>
      </c>
      <c r="MD24" s="97">
        <v>10</v>
      </c>
      <c r="ME24" s="454"/>
      <c r="MF24" s="816">
        <f t="shared" si="202"/>
        <v>9</v>
      </c>
      <c r="MG24" s="817">
        <f t="shared" si="203"/>
        <v>9</v>
      </c>
      <c r="MH24" s="818" t="str">
        <f t="shared" si="204"/>
        <v>9.0</v>
      </c>
      <c r="MI24" s="819" t="str">
        <f t="shared" si="205"/>
        <v>A</v>
      </c>
      <c r="MJ24" s="820">
        <f t="shared" si="110"/>
        <v>4</v>
      </c>
      <c r="MK24" s="820" t="str">
        <f t="shared" si="111"/>
        <v>4.0</v>
      </c>
      <c r="ML24" s="821">
        <v>2</v>
      </c>
      <c r="MM24" s="822">
        <v>2</v>
      </c>
      <c r="MN24" s="1668">
        <v>6</v>
      </c>
      <c r="MO24" s="1682">
        <v>6</v>
      </c>
      <c r="MP24" s="9"/>
      <c r="MQ24" s="855">
        <f t="shared" si="206"/>
        <v>6</v>
      </c>
      <c r="MR24" s="856">
        <f t="shared" si="207"/>
        <v>6</v>
      </c>
      <c r="MS24" s="857" t="str">
        <f t="shared" si="208"/>
        <v>6.0</v>
      </c>
      <c r="MT24" s="858" t="str">
        <f t="shared" si="209"/>
        <v>C</v>
      </c>
      <c r="MU24" s="859">
        <f t="shared" si="112"/>
        <v>2</v>
      </c>
      <c r="MV24" s="859" t="str">
        <f t="shared" si="113"/>
        <v>2.0</v>
      </c>
      <c r="MW24" s="781">
        <v>2</v>
      </c>
      <c r="MX24" s="860">
        <v>2</v>
      </c>
      <c r="MY24" s="1668">
        <v>6.8</v>
      </c>
      <c r="MZ24" s="1696">
        <v>6.5</v>
      </c>
      <c r="NA24" s="9"/>
      <c r="NB24" s="1704">
        <f t="shared" si="210"/>
        <v>6.6</v>
      </c>
      <c r="NC24" s="1705">
        <f t="shared" si="211"/>
        <v>6.6</v>
      </c>
      <c r="ND24" s="857" t="str">
        <f t="shared" si="212"/>
        <v>6.6</v>
      </c>
      <c r="NE24" s="1706" t="str">
        <f t="shared" si="213"/>
        <v>C+</v>
      </c>
      <c r="NF24" s="1705">
        <f t="shared" si="214"/>
        <v>2.5</v>
      </c>
      <c r="NG24" s="1705" t="str">
        <f t="shared" si="215"/>
        <v>2.5</v>
      </c>
      <c r="NH24" s="1707">
        <v>2</v>
      </c>
      <c r="NI24" s="860">
        <v>2</v>
      </c>
      <c r="NJ24" s="1719">
        <f t="shared" si="216"/>
        <v>12</v>
      </c>
      <c r="NK24" s="1720">
        <f t="shared" si="217"/>
        <v>2.6666666666666665</v>
      </c>
      <c r="NL24" s="1721" t="str">
        <f t="shared" si="218"/>
        <v>2.67</v>
      </c>
    </row>
    <row r="25" spans="1:376" ht="18.75" customHeight="1" x14ac:dyDescent="0.3">
      <c r="A25" s="126">
        <v>38</v>
      </c>
      <c r="B25" s="126" t="s">
        <v>99</v>
      </c>
      <c r="C25" s="127" t="s">
        <v>268</v>
      </c>
      <c r="D25" s="595" t="s">
        <v>100</v>
      </c>
      <c r="E25" s="596" t="s">
        <v>18</v>
      </c>
      <c r="F25" s="615" t="s">
        <v>491</v>
      </c>
      <c r="G25" s="211" t="s">
        <v>357</v>
      </c>
      <c r="H25" s="212" t="s">
        <v>16</v>
      </c>
      <c r="I25" s="355" t="s">
        <v>46</v>
      </c>
      <c r="J25" s="380">
        <v>5.5</v>
      </c>
      <c r="K25" s="381" t="str">
        <f t="shared" si="0"/>
        <v>5.5</v>
      </c>
      <c r="L25" s="302" t="str">
        <f t="shared" si="1"/>
        <v>C</v>
      </c>
      <c r="M25" s="117">
        <f t="shared" si="2"/>
        <v>2</v>
      </c>
      <c r="N25" s="67" t="str">
        <f t="shared" si="3"/>
        <v>2.0</v>
      </c>
      <c r="O25" s="359">
        <v>6</v>
      </c>
      <c r="P25" s="176" t="str">
        <f t="shared" si="4"/>
        <v>6.0</v>
      </c>
      <c r="Q25" s="118" t="str">
        <f t="shared" si="5"/>
        <v>C</v>
      </c>
      <c r="R25" s="117">
        <f t="shared" si="6"/>
        <v>2</v>
      </c>
      <c r="S25" s="67" t="str">
        <f t="shared" si="7"/>
        <v>2.0</v>
      </c>
      <c r="T25" s="81">
        <v>5.5</v>
      </c>
      <c r="U25" s="82">
        <v>5</v>
      </c>
      <c r="V25" s="14"/>
      <c r="W25" s="5">
        <f t="shared" si="219"/>
        <v>5.2</v>
      </c>
      <c r="X25" s="25">
        <f t="shared" si="220"/>
        <v>5.2</v>
      </c>
      <c r="Y25" s="176" t="str">
        <f t="shared" si="10"/>
        <v>5.2</v>
      </c>
      <c r="Z25" s="118" t="str">
        <f t="shared" si="221"/>
        <v>D+</v>
      </c>
      <c r="AA25" s="117">
        <f t="shared" si="222"/>
        <v>1.5</v>
      </c>
      <c r="AB25" s="117" t="str">
        <f t="shared" si="223"/>
        <v>1.5</v>
      </c>
      <c r="AC25" s="10">
        <v>3</v>
      </c>
      <c r="AD25" s="28">
        <v>3</v>
      </c>
      <c r="AE25" s="81">
        <v>5</v>
      </c>
      <c r="AF25" s="121">
        <v>5</v>
      </c>
      <c r="AG25" s="14"/>
      <c r="AH25" s="53">
        <f t="shared" si="14"/>
        <v>5</v>
      </c>
      <c r="AI25" s="54">
        <f t="shared" si="15"/>
        <v>5</v>
      </c>
      <c r="AJ25" s="183" t="str">
        <f t="shared" si="16"/>
        <v>5.0</v>
      </c>
      <c r="AK25" s="118" t="str">
        <f t="shared" si="224"/>
        <v>D+</v>
      </c>
      <c r="AL25" s="117">
        <f t="shared" si="225"/>
        <v>1.5</v>
      </c>
      <c r="AM25" s="117" t="str">
        <f t="shared" si="226"/>
        <v>1.5</v>
      </c>
      <c r="AN25" s="119">
        <v>3</v>
      </c>
      <c r="AO25" s="88">
        <v>3</v>
      </c>
      <c r="AP25" s="81">
        <v>5</v>
      </c>
      <c r="AQ25" s="344"/>
      <c r="AR25" s="82">
        <v>5</v>
      </c>
      <c r="AS25" s="5">
        <f t="shared" si="20"/>
        <v>2</v>
      </c>
      <c r="AT25" s="25">
        <f t="shared" si="21"/>
        <v>5</v>
      </c>
      <c r="AU25" s="176" t="str">
        <f t="shared" si="22"/>
        <v>5.0</v>
      </c>
      <c r="AV25" s="118" t="str">
        <f t="shared" si="23"/>
        <v>D+</v>
      </c>
      <c r="AW25" s="117">
        <f t="shared" si="24"/>
        <v>1.5</v>
      </c>
      <c r="AX25" s="117" t="str">
        <f t="shared" si="25"/>
        <v>1.5</v>
      </c>
      <c r="AY25" s="10">
        <v>3</v>
      </c>
      <c r="AZ25" s="28">
        <v>3</v>
      </c>
      <c r="BA25" s="122">
        <v>6.3</v>
      </c>
      <c r="BB25" s="121">
        <v>7</v>
      </c>
      <c r="BC25" s="14"/>
      <c r="BD25" s="5">
        <f t="shared" si="227"/>
        <v>6.7</v>
      </c>
      <c r="BE25" s="25">
        <f t="shared" si="228"/>
        <v>6.7</v>
      </c>
      <c r="BF25" s="176" t="str">
        <f t="shared" si="229"/>
        <v>6.7</v>
      </c>
      <c r="BG25" s="118" t="str">
        <f t="shared" si="230"/>
        <v>C+</v>
      </c>
      <c r="BH25" s="117">
        <f t="shared" si="231"/>
        <v>2.5</v>
      </c>
      <c r="BI25" s="117" t="str">
        <f t="shared" si="232"/>
        <v>2.5</v>
      </c>
      <c r="BJ25" s="10">
        <v>4</v>
      </c>
      <c r="BK25" s="28">
        <v>4</v>
      </c>
      <c r="BL25" s="122">
        <v>5</v>
      </c>
      <c r="BM25" s="121">
        <v>2</v>
      </c>
      <c r="BN25" s="121">
        <v>3</v>
      </c>
      <c r="BO25" s="5">
        <f t="shared" si="32"/>
        <v>3.2</v>
      </c>
      <c r="BP25" s="25">
        <f t="shared" si="33"/>
        <v>3.8</v>
      </c>
      <c r="BQ25" s="176" t="str">
        <f t="shared" si="34"/>
        <v>3.8</v>
      </c>
      <c r="BR25" s="118" t="str">
        <f t="shared" si="35"/>
        <v>F</v>
      </c>
      <c r="BS25" s="117">
        <f t="shared" si="233"/>
        <v>0</v>
      </c>
      <c r="BT25" s="117" t="str">
        <f t="shared" si="234"/>
        <v>0.0</v>
      </c>
      <c r="BU25" s="10">
        <v>3</v>
      </c>
      <c r="BV25" s="27"/>
      <c r="BW25" s="188">
        <v>7.3</v>
      </c>
      <c r="BX25" s="242">
        <v>8</v>
      </c>
      <c r="BY25" s="165"/>
      <c r="BZ25" s="142">
        <f t="shared" si="235"/>
        <v>7.7</v>
      </c>
      <c r="CA25" s="143">
        <f t="shared" si="236"/>
        <v>7.7</v>
      </c>
      <c r="CB25" s="176" t="str">
        <f t="shared" si="237"/>
        <v>7.7</v>
      </c>
      <c r="CC25" s="144" t="str">
        <f t="shared" si="238"/>
        <v>B</v>
      </c>
      <c r="CD25" s="117">
        <f t="shared" si="239"/>
        <v>3</v>
      </c>
      <c r="CE25" s="117" t="str">
        <f t="shared" si="240"/>
        <v>3.0</v>
      </c>
      <c r="CF25" s="10">
        <v>2</v>
      </c>
      <c r="CG25" s="27">
        <v>2</v>
      </c>
      <c r="CH25" s="111">
        <f t="shared" si="44"/>
        <v>18</v>
      </c>
      <c r="CI25" s="109">
        <f t="shared" si="45"/>
        <v>1.6388888888888888</v>
      </c>
      <c r="CJ25" s="105" t="str">
        <f t="shared" si="46"/>
        <v>1.64</v>
      </c>
      <c r="CK25" s="106" t="str">
        <f t="shared" si="47"/>
        <v>Lên lớp</v>
      </c>
      <c r="CL25" s="107">
        <f t="shared" si="48"/>
        <v>15</v>
      </c>
      <c r="CM25" s="108">
        <f t="shared" si="49"/>
        <v>1.9666666666666666</v>
      </c>
      <c r="CN25" s="412" t="str">
        <f t="shared" si="50"/>
        <v>Lên lớp</v>
      </c>
      <c r="CO25" s="421"/>
      <c r="CP25" s="122">
        <v>6.8</v>
      </c>
      <c r="CQ25" s="97">
        <v>7</v>
      </c>
      <c r="CR25" s="97"/>
      <c r="CS25" s="5">
        <f t="shared" si="51"/>
        <v>6.9</v>
      </c>
      <c r="CT25" s="25">
        <f t="shared" si="52"/>
        <v>6.9</v>
      </c>
      <c r="CU25" s="176" t="str">
        <f t="shared" si="53"/>
        <v>6.9</v>
      </c>
      <c r="CV25" s="118" t="str">
        <f t="shared" si="54"/>
        <v>C+</v>
      </c>
      <c r="CW25" s="117">
        <f t="shared" si="55"/>
        <v>2.5</v>
      </c>
      <c r="CX25" s="117" t="str">
        <f t="shared" si="56"/>
        <v>2.5</v>
      </c>
      <c r="CY25" s="10">
        <v>2</v>
      </c>
      <c r="CZ25" s="27">
        <v>2</v>
      </c>
      <c r="DA25" s="122">
        <v>5</v>
      </c>
      <c r="DB25" s="97">
        <v>6</v>
      </c>
      <c r="DC25" s="97"/>
      <c r="DD25" s="5">
        <f t="shared" si="57"/>
        <v>5.6</v>
      </c>
      <c r="DE25" s="25">
        <f t="shared" si="58"/>
        <v>5.6</v>
      </c>
      <c r="DF25" s="176" t="str">
        <f t="shared" si="59"/>
        <v>5.6</v>
      </c>
      <c r="DG25" s="118" t="str">
        <f t="shared" si="60"/>
        <v>C</v>
      </c>
      <c r="DH25" s="117">
        <f t="shared" si="61"/>
        <v>2</v>
      </c>
      <c r="DI25" s="117" t="str">
        <f t="shared" si="62"/>
        <v>2.0</v>
      </c>
      <c r="DJ25" s="10">
        <v>2</v>
      </c>
      <c r="DK25" s="27">
        <v>2</v>
      </c>
      <c r="DL25" s="122">
        <v>7</v>
      </c>
      <c r="DM25" s="97">
        <v>6</v>
      </c>
      <c r="DN25" s="97"/>
      <c r="DO25" s="5">
        <f t="shared" si="63"/>
        <v>6.4</v>
      </c>
      <c r="DP25" s="25">
        <f t="shared" si="64"/>
        <v>6.4</v>
      </c>
      <c r="DQ25" s="176" t="str">
        <f t="shared" si="65"/>
        <v>6.4</v>
      </c>
      <c r="DR25" s="118" t="str">
        <f t="shared" si="66"/>
        <v>C</v>
      </c>
      <c r="DS25" s="117">
        <f t="shared" si="67"/>
        <v>2</v>
      </c>
      <c r="DT25" s="117" t="str">
        <f t="shared" si="68"/>
        <v>2.0</v>
      </c>
      <c r="DU25" s="10">
        <v>2</v>
      </c>
      <c r="DV25" s="27">
        <v>2</v>
      </c>
      <c r="DW25" s="122">
        <v>7.3</v>
      </c>
      <c r="DX25" s="97">
        <v>9</v>
      </c>
      <c r="DY25" s="97"/>
      <c r="DZ25" s="5">
        <f t="shared" si="69"/>
        <v>8.3000000000000007</v>
      </c>
      <c r="EA25" s="25">
        <f t="shared" si="70"/>
        <v>8.3000000000000007</v>
      </c>
      <c r="EB25" s="176" t="str">
        <f t="shared" si="71"/>
        <v>8.3</v>
      </c>
      <c r="EC25" s="118" t="str">
        <f t="shared" si="72"/>
        <v>B+</v>
      </c>
      <c r="ED25" s="117">
        <f t="shared" si="73"/>
        <v>3.5</v>
      </c>
      <c r="EE25" s="117" t="str">
        <f t="shared" si="74"/>
        <v>3.5</v>
      </c>
      <c r="EF25" s="10">
        <v>3</v>
      </c>
      <c r="EG25" s="27">
        <v>3</v>
      </c>
      <c r="EH25" s="122">
        <v>6</v>
      </c>
      <c r="EI25" s="97">
        <v>7</v>
      </c>
      <c r="EJ25" s="97"/>
      <c r="EK25" s="5">
        <f t="shared" si="75"/>
        <v>6.6</v>
      </c>
      <c r="EL25" s="25">
        <f t="shared" si="76"/>
        <v>6.6</v>
      </c>
      <c r="EM25" s="176" t="str">
        <f t="shared" si="77"/>
        <v>6.6</v>
      </c>
      <c r="EN25" s="118" t="str">
        <f t="shared" si="78"/>
        <v>C+</v>
      </c>
      <c r="EO25" s="117">
        <f t="shared" si="79"/>
        <v>2.5</v>
      </c>
      <c r="EP25" s="117" t="str">
        <f t="shared" si="80"/>
        <v>2.5</v>
      </c>
      <c r="EQ25" s="10">
        <v>4</v>
      </c>
      <c r="ER25" s="27">
        <v>4</v>
      </c>
      <c r="ES25" s="122">
        <v>6.7</v>
      </c>
      <c r="ET25" s="97">
        <v>8</v>
      </c>
      <c r="EU25" s="97"/>
      <c r="EV25" s="5">
        <f t="shared" si="81"/>
        <v>7.5</v>
      </c>
      <c r="EW25" s="25">
        <f t="shared" si="82"/>
        <v>7.5</v>
      </c>
      <c r="EX25" s="176" t="str">
        <f t="shared" si="83"/>
        <v>7.5</v>
      </c>
      <c r="EY25" s="118" t="str">
        <f t="shared" si="84"/>
        <v>B</v>
      </c>
      <c r="EZ25" s="117">
        <f t="shared" si="85"/>
        <v>3</v>
      </c>
      <c r="FA25" s="117" t="str">
        <f t="shared" si="86"/>
        <v>3.0</v>
      </c>
      <c r="FB25" s="10">
        <v>3</v>
      </c>
      <c r="FC25" s="27">
        <v>3</v>
      </c>
      <c r="FD25" s="508">
        <v>5</v>
      </c>
      <c r="FE25" s="97">
        <v>4</v>
      </c>
      <c r="FF25" s="547"/>
      <c r="FG25" s="5">
        <f t="shared" si="87"/>
        <v>4.4000000000000004</v>
      </c>
      <c r="FH25" s="25">
        <f t="shared" si="88"/>
        <v>4.4000000000000004</v>
      </c>
      <c r="FI25" s="176" t="str">
        <f t="shared" si="89"/>
        <v>4.4</v>
      </c>
      <c r="FJ25" s="118" t="str">
        <f t="shared" si="90"/>
        <v>D</v>
      </c>
      <c r="FK25" s="117">
        <f t="shared" si="91"/>
        <v>1</v>
      </c>
      <c r="FL25" s="117" t="str">
        <f t="shared" si="92"/>
        <v>1.0</v>
      </c>
      <c r="FM25" s="10">
        <v>2</v>
      </c>
      <c r="FN25" s="27">
        <v>2</v>
      </c>
      <c r="FO25" s="497">
        <f t="shared" si="93"/>
        <v>18</v>
      </c>
      <c r="FP25" s="498">
        <f t="shared" si="94"/>
        <v>2.4722222222222223</v>
      </c>
      <c r="FQ25" s="499" t="str">
        <f t="shared" si="95"/>
        <v>2.47</v>
      </c>
      <c r="FR25" s="16" t="str">
        <f t="shared" si="96"/>
        <v>Lên lớp</v>
      </c>
      <c r="FS25" s="497">
        <f t="shared" si="97"/>
        <v>36</v>
      </c>
      <c r="FT25" s="498">
        <f t="shared" si="98"/>
        <v>2.0555555555555554</v>
      </c>
      <c r="FU25" s="499" t="str">
        <f t="shared" si="99"/>
        <v>2.06</v>
      </c>
      <c r="FV25" s="504">
        <f t="shared" si="100"/>
        <v>33</v>
      </c>
      <c r="FW25" s="500">
        <f t="shared" si="101"/>
        <v>6.3090909090909095</v>
      </c>
      <c r="FX25" s="501">
        <f t="shared" si="102"/>
        <v>2.2424242424242422</v>
      </c>
      <c r="FY25" s="502" t="str">
        <f t="shared" si="103"/>
        <v>Lên lớp</v>
      </c>
      <c r="FZ25" s="488"/>
      <c r="GA25" s="833">
        <v>7.7</v>
      </c>
      <c r="GB25" s="800">
        <v>6</v>
      </c>
      <c r="GC25" s="800"/>
      <c r="GD25" s="5">
        <f t="shared" si="116"/>
        <v>6.7</v>
      </c>
      <c r="GE25" s="25">
        <f t="shared" si="117"/>
        <v>6.7</v>
      </c>
      <c r="GF25" s="176" t="str">
        <f t="shared" si="118"/>
        <v>6.7</v>
      </c>
      <c r="GG25" s="118" t="str">
        <f t="shared" si="119"/>
        <v>C+</v>
      </c>
      <c r="GH25" s="117">
        <f t="shared" si="120"/>
        <v>2.5</v>
      </c>
      <c r="GI25" s="117" t="str">
        <f t="shared" si="121"/>
        <v>2.5</v>
      </c>
      <c r="GJ25" s="10">
        <v>2</v>
      </c>
      <c r="GK25" s="27">
        <v>2</v>
      </c>
      <c r="GL25" s="159">
        <v>7.2</v>
      </c>
      <c r="GM25" s="163">
        <v>9</v>
      </c>
      <c r="GN25" s="640"/>
      <c r="GO25" s="5">
        <f t="shared" si="122"/>
        <v>8.3000000000000007</v>
      </c>
      <c r="GP25" s="25">
        <f t="shared" si="123"/>
        <v>8.3000000000000007</v>
      </c>
      <c r="GQ25" s="176" t="str">
        <f t="shared" si="124"/>
        <v>8.3</v>
      </c>
      <c r="GR25" s="118" t="str">
        <f t="shared" si="125"/>
        <v>B+</v>
      </c>
      <c r="GS25" s="117">
        <f t="shared" si="126"/>
        <v>3.5</v>
      </c>
      <c r="GT25" s="117" t="str">
        <f t="shared" si="127"/>
        <v>3.5</v>
      </c>
      <c r="GU25" s="781">
        <v>2</v>
      </c>
      <c r="GV25" s="27">
        <v>2</v>
      </c>
      <c r="GW25" s="159">
        <v>6</v>
      </c>
      <c r="GX25" s="163">
        <v>4</v>
      </c>
      <c r="GY25" s="640"/>
      <c r="GZ25" s="5">
        <f t="shared" si="128"/>
        <v>4.8</v>
      </c>
      <c r="HA25" s="25">
        <f t="shared" si="129"/>
        <v>4.8</v>
      </c>
      <c r="HB25" s="176" t="str">
        <f t="shared" si="130"/>
        <v>4.8</v>
      </c>
      <c r="HC25" s="118" t="str">
        <f t="shared" si="131"/>
        <v>D</v>
      </c>
      <c r="HD25" s="117">
        <f t="shared" si="132"/>
        <v>1</v>
      </c>
      <c r="HE25" s="117" t="str">
        <f t="shared" si="133"/>
        <v>1.0</v>
      </c>
      <c r="HF25" s="10">
        <v>3</v>
      </c>
      <c r="HG25" s="28">
        <v>3</v>
      </c>
      <c r="HH25" s="159">
        <v>7.9</v>
      </c>
      <c r="HI25" s="163">
        <v>9</v>
      </c>
      <c r="HJ25" s="640"/>
      <c r="HK25" s="5">
        <f t="shared" si="134"/>
        <v>8.6</v>
      </c>
      <c r="HL25" s="25">
        <f t="shared" si="135"/>
        <v>8.6</v>
      </c>
      <c r="HM25" s="176" t="str">
        <f t="shared" si="136"/>
        <v>8.6</v>
      </c>
      <c r="HN25" s="118" t="str">
        <f t="shared" si="137"/>
        <v>A</v>
      </c>
      <c r="HO25" s="117">
        <f t="shared" si="138"/>
        <v>4</v>
      </c>
      <c r="HP25" s="117" t="str">
        <f t="shared" si="139"/>
        <v>4.0</v>
      </c>
      <c r="HQ25" s="10">
        <v>3</v>
      </c>
      <c r="HR25" s="27">
        <v>3</v>
      </c>
      <c r="HS25" s="362">
        <v>8</v>
      </c>
      <c r="HT25" s="121">
        <v>8</v>
      </c>
      <c r="HU25" s="121"/>
      <c r="HV25" s="5">
        <f t="shared" si="140"/>
        <v>8</v>
      </c>
      <c r="HW25" s="25">
        <f t="shared" si="141"/>
        <v>8</v>
      </c>
      <c r="HX25" s="176" t="str">
        <f t="shared" si="142"/>
        <v>8.0</v>
      </c>
      <c r="HY25" s="118" t="str">
        <f t="shared" si="143"/>
        <v>B+</v>
      </c>
      <c r="HZ25" s="117">
        <f t="shared" si="144"/>
        <v>3.5</v>
      </c>
      <c r="IA25" s="117" t="str">
        <f t="shared" si="145"/>
        <v>3.5</v>
      </c>
      <c r="IB25" s="10">
        <v>3</v>
      </c>
      <c r="IC25" s="27">
        <v>3</v>
      </c>
      <c r="ID25" s="31">
        <v>8.1999999999999993</v>
      </c>
      <c r="IE25" s="800">
        <v>8</v>
      </c>
      <c r="IF25" s="800"/>
      <c r="IG25" s="816">
        <f t="shared" si="146"/>
        <v>8.1</v>
      </c>
      <c r="IH25" s="817">
        <f t="shared" si="147"/>
        <v>8.1</v>
      </c>
      <c r="II25" s="818" t="str">
        <f t="shared" si="148"/>
        <v>8.1</v>
      </c>
      <c r="IJ25" s="819" t="str">
        <f t="shared" si="149"/>
        <v>B+</v>
      </c>
      <c r="IK25" s="820">
        <f t="shared" si="104"/>
        <v>3.5</v>
      </c>
      <c r="IL25" s="820" t="str">
        <f t="shared" si="105"/>
        <v>3.5</v>
      </c>
      <c r="IM25" s="821">
        <v>2</v>
      </c>
      <c r="IN25" s="822">
        <v>2</v>
      </c>
      <c r="IO25" s="122">
        <v>6.6</v>
      </c>
      <c r="IP25" s="97">
        <v>0</v>
      </c>
      <c r="IQ25" s="97">
        <v>6</v>
      </c>
      <c r="IR25" s="5">
        <f t="shared" si="150"/>
        <v>2.6</v>
      </c>
      <c r="IS25" s="25">
        <f t="shared" si="151"/>
        <v>6.2</v>
      </c>
      <c r="IT25" s="176" t="str">
        <f t="shared" si="152"/>
        <v>6.2</v>
      </c>
      <c r="IU25" s="118" t="str">
        <f t="shared" si="153"/>
        <v>C</v>
      </c>
      <c r="IV25" s="117">
        <f t="shared" si="154"/>
        <v>2</v>
      </c>
      <c r="IW25" s="117" t="str">
        <f t="shared" si="155"/>
        <v>2.0</v>
      </c>
      <c r="IX25" s="10">
        <v>3</v>
      </c>
      <c r="IY25" s="27">
        <v>3</v>
      </c>
      <c r="IZ25" s="508">
        <v>8.3000000000000007</v>
      </c>
      <c r="JA25" s="97">
        <v>7</v>
      </c>
      <c r="JB25" s="547"/>
      <c r="JC25" s="5">
        <f t="shared" si="156"/>
        <v>7.5</v>
      </c>
      <c r="JD25" s="25">
        <f t="shared" si="157"/>
        <v>7.5</v>
      </c>
      <c r="JE25" s="176" t="str">
        <f t="shared" si="158"/>
        <v>7.5</v>
      </c>
      <c r="JF25" s="118" t="str">
        <f t="shared" si="159"/>
        <v>B</v>
      </c>
      <c r="JG25" s="117">
        <f t="shared" si="160"/>
        <v>3</v>
      </c>
      <c r="JH25" s="117" t="str">
        <f t="shared" si="161"/>
        <v>3.0</v>
      </c>
      <c r="JI25" s="10">
        <v>2</v>
      </c>
      <c r="JJ25" s="27">
        <v>2</v>
      </c>
      <c r="JK25" s="31">
        <v>5.9</v>
      </c>
      <c r="JL25" s="800">
        <v>8</v>
      </c>
      <c r="JM25" s="801"/>
      <c r="JN25" s="5">
        <f t="shared" si="162"/>
        <v>7.2</v>
      </c>
      <c r="JO25" s="25">
        <f t="shared" si="163"/>
        <v>7.2</v>
      </c>
      <c r="JP25" s="176" t="str">
        <f t="shared" si="106"/>
        <v>7.2</v>
      </c>
      <c r="JQ25" s="118" t="str">
        <f t="shared" si="107"/>
        <v>B</v>
      </c>
      <c r="JR25" s="117">
        <f t="shared" si="164"/>
        <v>3</v>
      </c>
      <c r="JS25" s="117" t="str">
        <f t="shared" si="165"/>
        <v>3.0</v>
      </c>
      <c r="JT25" s="10">
        <v>3</v>
      </c>
      <c r="JU25" s="27">
        <v>3</v>
      </c>
      <c r="JV25" s="185"/>
      <c r="JW25" s="454"/>
      <c r="JX25" s="454"/>
      <c r="JY25" s="5">
        <f t="shared" si="166"/>
        <v>0</v>
      </c>
      <c r="JZ25" s="25">
        <f t="shared" si="167"/>
        <v>0</v>
      </c>
      <c r="KA25" s="176" t="str">
        <f t="shared" si="108"/>
        <v>0.0</v>
      </c>
      <c r="KB25" s="118" t="str">
        <f t="shared" si="109"/>
        <v>F</v>
      </c>
      <c r="KC25" s="117">
        <f t="shared" si="168"/>
        <v>0</v>
      </c>
      <c r="KD25" s="117" t="str">
        <f t="shared" si="169"/>
        <v>0.0</v>
      </c>
      <c r="KE25" s="10">
        <v>2</v>
      </c>
      <c r="KF25" s="27"/>
      <c r="KG25" s="884">
        <f t="shared" si="170"/>
        <v>25</v>
      </c>
      <c r="KH25" s="885">
        <f t="shared" si="171"/>
        <v>2.62</v>
      </c>
      <c r="KI25" s="886" t="str">
        <f t="shared" si="172"/>
        <v>2.62</v>
      </c>
      <c r="KJ25" s="521" t="str">
        <f t="shared" si="173"/>
        <v>Lên lớp</v>
      </c>
      <c r="KK25" s="887">
        <f t="shared" si="174"/>
        <v>61</v>
      </c>
      <c r="KL25" s="885">
        <f t="shared" si="175"/>
        <v>2.2868852459016393</v>
      </c>
      <c r="KM25" s="886" t="str">
        <f t="shared" si="176"/>
        <v>2.29</v>
      </c>
      <c r="KN25" s="888">
        <f t="shared" si="177"/>
        <v>23</v>
      </c>
      <c r="KO25" s="889">
        <f t="shared" si="178"/>
        <v>7.2</v>
      </c>
      <c r="KP25" s="890">
        <f t="shared" si="179"/>
        <v>2.847826086956522</v>
      </c>
      <c r="KQ25" s="891">
        <f t="shared" si="180"/>
        <v>56</v>
      </c>
      <c r="KR25" s="892">
        <f t="shared" si="181"/>
        <v>6.6749999999999998</v>
      </c>
      <c r="KS25" s="893">
        <f t="shared" si="182"/>
        <v>2.4910714285714284</v>
      </c>
      <c r="KT25" s="521" t="str">
        <f t="shared" si="183"/>
        <v>Lên lớp</v>
      </c>
      <c r="KU25" s="1235"/>
      <c r="KV25" s="1669"/>
      <c r="KW25" s="1679"/>
      <c r="KX25" s="9"/>
      <c r="KY25" s="5">
        <f t="shared" si="184"/>
        <v>0</v>
      </c>
      <c r="KZ25" s="25">
        <f t="shared" si="185"/>
        <v>0</v>
      </c>
      <c r="LA25" s="176" t="str">
        <f t="shared" si="186"/>
        <v>0.0</v>
      </c>
      <c r="LB25" s="118" t="str">
        <f t="shared" si="187"/>
        <v>F</v>
      </c>
      <c r="LC25" s="117">
        <f t="shared" si="188"/>
        <v>0</v>
      </c>
      <c r="LD25" s="117" t="str">
        <f t="shared" si="189"/>
        <v>0.0</v>
      </c>
      <c r="LE25" s="10">
        <v>4</v>
      </c>
      <c r="LF25" s="27"/>
      <c r="LG25" s="122">
        <v>5.2</v>
      </c>
      <c r="LH25" s="97">
        <v>5</v>
      </c>
      <c r="LI25" s="97"/>
      <c r="LJ25" s="5">
        <f t="shared" si="190"/>
        <v>5.0999999999999996</v>
      </c>
      <c r="LK25" s="25">
        <f t="shared" si="191"/>
        <v>5.0999999999999996</v>
      </c>
      <c r="LL25" s="176" t="str">
        <f t="shared" si="192"/>
        <v>5.1</v>
      </c>
      <c r="LM25" s="118" t="str">
        <f t="shared" si="193"/>
        <v>D+</v>
      </c>
      <c r="LN25" s="117">
        <f t="shared" si="194"/>
        <v>1.5</v>
      </c>
      <c r="LO25" s="117" t="str">
        <f t="shared" si="195"/>
        <v>1.5</v>
      </c>
      <c r="LP25" s="10">
        <v>1</v>
      </c>
      <c r="LQ25" s="27">
        <v>1</v>
      </c>
      <c r="LR25" s="508">
        <v>7</v>
      </c>
      <c r="LS25" s="547">
        <v>7</v>
      </c>
      <c r="LT25" s="547"/>
      <c r="LU25" s="5">
        <f t="shared" si="196"/>
        <v>7</v>
      </c>
      <c r="LV25" s="25">
        <f t="shared" si="197"/>
        <v>7</v>
      </c>
      <c r="LW25" s="176" t="str">
        <f t="shared" si="198"/>
        <v>7.0</v>
      </c>
      <c r="LX25" s="118" t="str">
        <f t="shared" si="199"/>
        <v>B</v>
      </c>
      <c r="LY25" s="117">
        <f t="shared" si="200"/>
        <v>3</v>
      </c>
      <c r="LZ25" s="117" t="str">
        <f t="shared" si="201"/>
        <v>3.0</v>
      </c>
      <c r="MA25" s="10">
        <v>1</v>
      </c>
      <c r="MB25" s="27">
        <v>1</v>
      </c>
      <c r="MC25" s="122">
        <v>7.6</v>
      </c>
      <c r="MD25" s="97">
        <v>9</v>
      </c>
      <c r="ME25" s="454"/>
      <c r="MF25" s="816">
        <f t="shared" si="202"/>
        <v>8.4</v>
      </c>
      <c r="MG25" s="817">
        <f t="shared" si="203"/>
        <v>8.4</v>
      </c>
      <c r="MH25" s="818" t="str">
        <f t="shared" si="204"/>
        <v>8.4</v>
      </c>
      <c r="MI25" s="819" t="str">
        <f t="shared" si="205"/>
        <v>B+</v>
      </c>
      <c r="MJ25" s="820">
        <f t="shared" si="110"/>
        <v>3.5</v>
      </c>
      <c r="MK25" s="820" t="str">
        <f t="shared" si="111"/>
        <v>3.5</v>
      </c>
      <c r="ML25" s="821">
        <v>2</v>
      </c>
      <c r="MM25" s="822">
        <v>2</v>
      </c>
      <c r="MN25" s="1669"/>
      <c r="MO25" s="1682"/>
      <c r="MP25" s="9"/>
      <c r="MQ25" s="855">
        <f t="shared" si="206"/>
        <v>0</v>
      </c>
      <c r="MR25" s="856">
        <f t="shared" si="207"/>
        <v>0</v>
      </c>
      <c r="MS25" s="857" t="str">
        <f t="shared" si="208"/>
        <v>0.0</v>
      </c>
      <c r="MT25" s="858" t="str">
        <f t="shared" si="209"/>
        <v>F</v>
      </c>
      <c r="MU25" s="859">
        <f t="shared" si="112"/>
        <v>0</v>
      </c>
      <c r="MV25" s="859" t="str">
        <f t="shared" si="113"/>
        <v>0.0</v>
      </c>
      <c r="MW25" s="781">
        <v>2</v>
      </c>
      <c r="MX25" s="860"/>
      <c r="MY25" s="1668">
        <v>6.2</v>
      </c>
      <c r="MZ25" s="1696">
        <v>6</v>
      </c>
      <c r="NA25" s="9"/>
      <c r="NB25" s="1704">
        <f t="shared" si="210"/>
        <v>6.1</v>
      </c>
      <c r="NC25" s="1705">
        <f t="shared" si="211"/>
        <v>6.1</v>
      </c>
      <c r="ND25" s="857" t="str">
        <f t="shared" si="212"/>
        <v>6.1</v>
      </c>
      <c r="NE25" s="1706" t="str">
        <f t="shared" si="213"/>
        <v>C</v>
      </c>
      <c r="NF25" s="1705">
        <f t="shared" si="214"/>
        <v>2</v>
      </c>
      <c r="NG25" s="1705" t="str">
        <f t="shared" si="215"/>
        <v>2.0</v>
      </c>
      <c r="NH25" s="1707">
        <v>2</v>
      </c>
      <c r="NI25" s="860">
        <v>2</v>
      </c>
      <c r="NJ25" s="1719">
        <f t="shared" si="216"/>
        <v>12</v>
      </c>
      <c r="NK25" s="1720">
        <f t="shared" si="217"/>
        <v>1.2916666666666667</v>
      </c>
      <c r="NL25" s="1721" t="str">
        <f t="shared" si="218"/>
        <v>1.29</v>
      </c>
    </row>
    <row r="26" spans="1:376" ht="18.75" customHeight="1" x14ac:dyDescent="0.3">
      <c r="A26" s="126">
        <v>40</v>
      </c>
      <c r="B26" s="126" t="s">
        <v>99</v>
      </c>
      <c r="C26" s="127" t="s">
        <v>271</v>
      </c>
      <c r="D26" s="595" t="s">
        <v>33</v>
      </c>
      <c r="E26" s="596" t="s">
        <v>49</v>
      </c>
      <c r="F26" s="615" t="s">
        <v>491</v>
      </c>
      <c r="G26" s="211" t="s">
        <v>359</v>
      </c>
      <c r="H26" s="212" t="s">
        <v>16</v>
      </c>
      <c r="I26" s="355" t="s">
        <v>47</v>
      </c>
      <c r="J26" s="384">
        <v>7</v>
      </c>
      <c r="K26" s="381" t="str">
        <f t="shared" si="0"/>
        <v>7.0</v>
      </c>
      <c r="L26" s="302" t="str">
        <f t="shared" si="1"/>
        <v>B</v>
      </c>
      <c r="M26" s="117">
        <f t="shared" si="2"/>
        <v>3</v>
      </c>
      <c r="N26" s="67" t="str">
        <f t="shared" si="3"/>
        <v>3.0</v>
      </c>
      <c r="O26" s="359">
        <v>7</v>
      </c>
      <c r="P26" s="176" t="str">
        <f t="shared" si="4"/>
        <v>7.0</v>
      </c>
      <c r="Q26" s="118" t="str">
        <f t="shared" si="5"/>
        <v>B</v>
      </c>
      <c r="R26" s="117">
        <f t="shared" si="6"/>
        <v>3</v>
      </c>
      <c r="S26" s="67" t="str">
        <f t="shared" si="7"/>
        <v>3.0</v>
      </c>
      <c r="T26" s="89">
        <v>6.3</v>
      </c>
      <c r="U26" s="121">
        <v>5</v>
      </c>
      <c r="V26" s="121"/>
      <c r="W26" s="5">
        <f t="shared" si="219"/>
        <v>5.5</v>
      </c>
      <c r="X26" s="25">
        <f t="shared" si="220"/>
        <v>5.5</v>
      </c>
      <c r="Y26" s="176" t="str">
        <f t="shared" si="10"/>
        <v>5.5</v>
      </c>
      <c r="Z26" s="118" t="str">
        <f t="shared" si="221"/>
        <v>C</v>
      </c>
      <c r="AA26" s="117">
        <f t="shared" si="222"/>
        <v>2</v>
      </c>
      <c r="AB26" s="117" t="str">
        <f t="shared" si="223"/>
        <v>2.0</v>
      </c>
      <c r="AC26" s="10">
        <v>3</v>
      </c>
      <c r="AD26" s="28">
        <v>3</v>
      </c>
      <c r="AE26" s="31">
        <v>7.4</v>
      </c>
      <c r="AF26" s="82">
        <v>8</v>
      </c>
      <c r="AG26" s="14"/>
      <c r="AH26" s="53">
        <f t="shared" si="14"/>
        <v>7.8</v>
      </c>
      <c r="AI26" s="54">
        <f t="shared" si="15"/>
        <v>7.8</v>
      </c>
      <c r="AJ26" s="183" t="str">
        <f t="shared" si="16"/>
        <v>7.8</v>
      </c>
      <c r="AK26" s="118" t="str">
        <f t="shared" si="224"/>
        <v>B</v>
      </c>
      <c r="AL26" s="117">
        <f t="shared" si="225"/>
        <v>3</v>
      </c>
      <c r="AM26" s="117" t="str">
        <f t="shared" si="226"/>
        <v>3.0</v>
      </c>
      <c r="AN26" s="119">
        <v>3</v>
      </c>
      <c r="AO26" s="88">
        <v>3</v>
      </c>
      <c r="AP26" s="31">
        <v>5</v>
      </c>
      <c r="AQ26" s="82">
        <v>5</v>
      </c>
      <c r="AR26" s="14"/>
      <c r="AS26" s="5">
        <f t="shared" si="20"/>
        <v>5</v>
      </c>
      <c r="AT26" s="25">
        <f t="shared" si="21"/>
        <v>5</v>
      </c>
      <c r="AU26" s="176" t="str">
        <f t="shared" si="22"/>
        <v>5.0</v>
      </c>
      <c r="AV26" s="118" t="str">
        <f t="shared" si="23"/>
        <v>D+</v>
      </c>
      <c r="AW26" s="117">
        <f t="shared" si="24"/>
        <v>1.5</v>
      </c>
      <c r="AX26" s="117" t="str">
        <f t="shared" si="25"/>
        <v>1.5</v>
      </c>
      <c r="AY26" s="10">
        <v>3</v>
      </c>
      <c r="AZ26" s="28">
        <v>3</v>
      </c>
      <c r="BA26" s="122">
        <v>6.5</v>
      </c>
      <c r="BB26" s="121">
        <v>6</v>
      </c>
      <c r="BC26" s="121"/>
      <c r="BD26" s="5">
        <f t="shared" si="227"/>
        <v>6.2</v>
      </c>
      <c r="BE26" s="25">
        <f t="shared" si="228"/>
        <v>6.2</v>
      </c>
      <c r="BF26" s="176" t="str">
        <f t="shared" si="229"/>
        <v>6.2</v>
      </c>
      <c r="BG26" s="118" t="str">
        <f t="shared" si="230"/>
        <v>C</v>
      </c>
      <c r="BH26" s="117">
        <f t="shared" si="231"/>
        <v>2</v>
      </c>
      <c r="BI26" s="117" t="str">
        <f t="shared" si="232"/>
        <v>2.0</v>
      </c>
      <c r="BJ26" s="10">
        <v>4</v>
      </c>
      <c r="BK26" s="28">
        <v>4</v>
      </c>
      <c r="BL26" s="122">
        <v>6.4</v>
      </c>
      <c r="BM26" s="82">
        <v>5</v>
      </c>
      <c r="BN26" s="14"/>
      <c r="BO26" s="5">
        <f t="shared" si="32"/>
        <v>5.6</v>
      </c>
      <c r="BP26" s="25">
        <f t="shared" si="33"/>
        <v>5.6</v>
      </c>
      <c r="BQ26" s="176" t="str">
        <f t="shared" si="34"/>
        <v>5.6</v>
      </c>
      <c r="BR26" s="118" t="str">
        <f t="shared" si="35"/>
        <v>C</v>
      </c>
      <c r="BS26" s="117">
        <f t="shared" si="233"/>
        <v>2</v>
      </c>
      <c r="BT26" s="117" t="str">
        <f t="shared" si="234"/>
        <v>2.0</v>
      </c>
      <c r="BU26" s="10">
        <v>3</v>
      </c>
      <c r="BV26" s="27">
        <v>3</v>
      </c>
      <c r="BW26" s="122">
        <v>6.3</v>
      </c>
      <c r="BX26" s="243">
        <v>7</v>
      </c>
      <c r="BY26" s="14"/>
      <c r="BZ26" s="142">
        <f t="shared" si="235"/>
        <v>6.7</v>
      </c>
      <c r="CA26" s="143">
        <f t="shared" si="236"/>
        <v>6.7</v>
      </c>
      <c r="CB26" s="176" t="str">
        <f t="shared" si="237"/>
        <v>6.7</v>
      </c>
      <c r="CC26" s="144" t="str">
        <f t="shared" si="238"/>
        <v>C+</v>
      </c>
      <c r="CD26" s="117">
        <f t="shared" si="239"/>
        <v>2.5</v>
      </c>
      <c r="CE26" s="117" t="str">
        <f t="shared" si="240"/>
        <v>2.5</v>
      </c>
      <c r="CF26" s="10">
        <v>2</v>
      </c>
      <c r="CG26" s="27">
        <v>2</v>
      </c>
      <c r="CH26" s="111">
        <f t="shared" si="44"/>
        <v>18</v>
      </c>
      <c r="CI26" s="109">
        <f t="shared" si="45"/>
        <v>2.1388888888888888</v>
      </c>
      <c r="CJ26" s="105" t="str">
        <f t="shared" si="46"/>
        <v>2.14</v>
      </c>
      <c r="CK26" s="106" t="str">
        <f t="shared" si="47"/>
        <v>Lên lớp</v>
      </c>
      <c r="CL26" s="107">
        <f t="shared" si="48"/>
        <v>18</v>
      </c>
      <c r="CM26" s="108">
        <f t="shared" si="49"/>
        <v>2.1388888888888888</v>
      </c>
      <c r="CN26" s="412" t="str">
        <f t="shared" si="50"/>
        <v>Lên lớp</v>
      </c>
      <c r="CO26" s="421"/>
      <c r="CP26" s="122">
        <v>7</v>
      </c>
      <c r="CQ26" s="97">
        <v>7</v>
      </c>
      <c r="CR26" s="97"/>
      <c r="CS26" s="5">
        <f t="shared" si="51"/>
        <v>7</v>
      </c>
      <c r="CT26" s="25">
        <f t="shared" si="52"/>
        <v>7</v>
      </c>
      <c r="CU26" s="176" t="str">
        <f t="shared" si="53"/>
        <v>7.0</v>
      </c>
      <c r="CV26" s="118" t="str">
        <f t="shared" si="54"/>
        <v>B</v>
      </c>
      <c r="CW26" s="117">
        <f t="shared" si="55"/>
        <v>3</v>
      </c>
      <c r="CX26" s="117" t="str">
        <f t="shared" si="56"/>
        <v>3.0</v>
      </c>
      <c r="CY26" s="10">
        <v>2</v>
      </c>
      <c r="CZ26" s="27">
        <v>2</v>
      </c>
      <c r="DA26" s="122">
        <v>5.2</v>
      </c>
      <c r="DB26" s="97">
        <v>6</v>
      </c>
      <c r="DC26" s="97"/>
      <c r="DD26" s="5">
        <f t="shared" si="57"/>
        <v>5.7</v>
      </c>
      <c r="DE26" s="25">
        <f t="shared" si="58"/>
        <v>5.7</v>
      </c>
      <c r="DF26" s="176" t="str">
        <f t="shared" si="59"/>
        <v>5.7</v>
      </c>
      <c r="DG26" s="118" t="str">
        <f t="shared" si="60"/>
        <v>C</v>
      </c>
      <c r="DH26" s="117">
        <f t="shared" si="61"/>
        <v>2</v>
      </c>
      <c r="DI26" s="117" t="str">
        <f t="shared" si="62"/>
        <v>2.0</v>
      </c>
      <c r="DJ26" s="10">
        <v>2</v>
      </c>
      <c r="DK26" s="27">
        <v>2</v>
      </c>
      <c r="DL26" s="122">
        <v>7.8</v>
      </c>
      <c r="DM26" s="97">
        <v>7</v>
      </c>
      <c r="DN26" s="97"/>
      <c r="DO26" s="5">
        <f t="shared" si="63"/>
        <v>7.3</v>
      </c>
      <c r="DP26" s="25">
        <f t="shared" si="64"/>
        <v>7.3</v>
      </c>
      <c r="DQ26" s="176" t="str">
        <f t="shared" si="65"/>
        <v>7.3</v>
      </c>
      <c r="DR26" s="118" t="str">
        <f t="shared" si="66"/>
        <v>B</v>
      </c>
      <c r="DS26" s="117">
        <f t="shared" si="67"/>
        <v>3</v>
      </c>
      <c r="DT26" s="117" t="str">
        <f t="shared" si="68"/>
        <v>3.0</v>
      </c>
      <c r="DU26" s="10">
        <v>2</v>
      </c>
      <c r="DV26" s="27">
        <v>2</v>
      </c>
      <c r="DW26" s="122">
        <v>7.5</v>
      </c>
      <c r="DX26" s="97">
        <v>6</v>
      </c>
      <c r="DY26" s="97"/>
      <c r="DZ26" s="5">
        <f t="shared" si="69"/>
        <v>6.6</v>
      </c>
      <c r="EA26" s="25">
        <f t="shared" si="70"/>
        <v>6.6</v>
      </c>
      <c r="EB26" s="176" t="str">
        <f t="shared" si="71"/>
        <v>6.6</v>
      </c>
      <c r="EC26" s="118" t="str">
        <f t="shared" si="72"/>
        <v>C+</v>
      </c>
      <c r="ED26" s="117">
        <f t="shared" si="73"/>
        <v>2.5</v>
      </c>
      <c r="EE26" s="117" t="str">
        <f t="shared" si="74"/>
        <v>2.5</v>
      </c>
      <c r="EF26" s="10">
        <v>3</v>
      </c>
      <c r="EG26" s="27">
        <v>3</v>
      </c>
      <c r="EH26" s="122">
        <v>7.9</v>
      </c>
      <c r="EI26" s="97">
        <v>7</v>
      </c>
      <c r="EJ26" s="97"/>
      <c r="EK26" s="5">
        <f t="shared" si="75"/>
        <v>7.4</v>
      </c>
      <c r="EL26" s="25">
        <f t="shared" si="76"/>
        <v>7.4</v>
      </c>
      <c r="EM26" s="176" t="str">
        <f t="shared" si="77"/>
        <v>7.4</v>
      </c>
      <c r="EN26" s="118" t="str">
        <f t="shared" si="78"/>
        <v>B</v>
      </c>
      <c r="EO26" s="117">
        <f t="shared" si="79"/>
        <v>3</v>
      </c>
      <c r="EP26" s="117" t="str">
        <f t="shared" si="80"/>
        <v>3.0</v>
      </c>
      <c r="EQ26" s="10">
        <v>4</v>
      </c>
      <c r="ER26" s="27">
        <v>4</v>
      </c>
      <c r="ES26" s="122">
        <v>6.6</v>
      </c>
      <c r="ET26" s="97">
        <v>8</v>
      </c>
      <c r="EU26" s="97"/>
      <c r="EV26" s="5">
        <f t="shared" si="81"/>
        <v>7.4</v>
      </c>
      <c r="EW26" s="25">
        <f t="shared" si="82"/>
        <v>7.4</v>
      </c>
      <c r="EX26" s="176" t="str">
        <f t="shared" si="83"/>
        <v>7.4</v>
      </c>
      <c r="EY26" s="118" t="str">
        <f t="shared" si="84"/>
        <v>B</v>
      </c>
      <c r="EZ26" s="117">
        <f t="shared" si="85"/>
        <v>3</v>
      </c>
      <c r="FA26" s="117" t="str">
        <f t="shared" si="86"/>
        <v>3.0</v>
      </c>
      <c r="FB26" s="10">
        <v>3</v>
      </c>
      <c r="FC26" s="27">
        <v>3</v>
      </c>
      <c r="FD26" s="508">
        <v>8</v>
      </c>
      <c r="FE26" s="97">
        <v>4</v>
      </c>
      <c r="FF26" s="547"/>
      <c r="FG26" s="5">
        <f t="shared" si="87"/>
        <v>5.6</v>
      </c>
      <c r="FH26" s="25">
        <f t="shared" si="88"/>
        <v>5.6</v>
      </c>
      <c r="FI26" s="176" t="str">
        <f t="shared" si="89"/>
        <v>5.6</v>
      </c>
      <c r="FJ26" s="118" t="str">
        <f t="shared" si="90"/>
        <v>C</v>
      </c>
      <c r="FK26" s="117">
        <f t="shared" si="91"/>
        <v>2</v>
      </c>
      <c r="FL26" s="117" t="str">
        <f t="shared" si="92"/>
        <v>2.0</v>
      </c>
      <c r="FM26" s="10">
        <v>2</v>
      </c>
      <c r="FN26" s="27">
        <v>2</v>
      </c>
      <c r="FO26" s="497">
        <f t="shared" si="93"/>
        <v>18</v>
      </c>
      <c r="FP26" s="498">
        <f t="shared" si="94"/>
        <v>2.6944444444444446</v>
      </c>
      <c r="FQ26" s="499" t="str">
        <f t="shared" si="95"/>
        <v>2.69</v>
      </c>
      <c r="FR26" s="16" t="str">
        <f t="shared" si="96"/>
        <v>Lên lớp</v>
      </c>
      <c r="FS26" s="497">
        <f t="shared" si="97"/>
        <v>36</v>
      </c>
      <c r="FT26" s="498">
        <f t="shared" si="98"/>
        <v>2.4166666666666665</v>
      </c>
      <c r="FU26" s="499" t="str">
        <f t="shared" si="99"/>
        <v>2.42</v>
      </c>
      <c r="FV26" s="504">
        <f t="shared" si="100"/>
        <v>36</v>
      </c>
      <c r="FW26" s="500">
        <f t="shared" si="101"/>
        <v>6.4638888888888895</v>
      </c>
      <c r="FX26" s="501">
        <f t="shared" si="102"/>
        <v>2.4166666666666665</v>
      </c>
      <c r="FY26" s="502" t="str">
        <f t="shared" si="103"/>
        <v>Lên lớp</v>
      </c>
      <c r="FZ26" s="488"/>
      <c r="GA26" s="833">
        <v>7.6</v>
      </c>
      <c r="GB26" s="800">
        <v>6</v>
      </c>
      <c r="GC26" s="800"/>
      <c r="GD26" s="5">
        <f t="shared" si="116"/>
        <v>6.6</v>
      </c>
      <c r="GE26" s="25">
        <f t="shared" si="117"/>
        <v>6.6</v>
      </c>
      <c r="GF26" s="176" t="str">
        <f t="shared" si="118"/>
        <v>6.6</v>
      </c>
      <c r="GG26" s="118" t="str">
        <f t="shared" si="119"/>
        <v>C+</v>
      </c>
      <c r="GH26" s="117">
        <f t="shared" si="120"/>
        <v>2.5</v>
      </c>
      <c r="GI26" s="117" t="str">
        <f t="shared" si="121"/>
        <v>2.5</v>
      </c>
      <c r="GJ26" s="10">
        <v>2</v>
      </c>
      <c r="GK26" s="27">
        <v>2</v>
      </c>
      <c r="GL26" s="159">
        <v>6.8</v>
      </c>
      <c r="GM26" s="163">
        <v>9</v>
      </c>
      <c r="GN26" s="640"/>
      <c r="GO26" s="5">
        <f t="shared" si="122"/>
        <v>8.1</v>
      </c>
      <c r="GP26" s="25">
        <f t="shared" si="123"/>
        <v>8.1</v>
      </c>
      <c r="GQ26" s="176" t="str">
        <f t="shared" si="124"/>
        <v>8.1</v>
      </c>
      <c r="GR26" s="118" t="str">
        <f t="shared" si="125"/>
        <v>B+</v>
      </c>
      <c r="GS26" s="117">
        <f t="shared" si="126"/>
        <v>3.5</v>
      </c>
      <c r="GT26" s="117" t="str">
        <f t="shared" si="127"/>
        <v>3.5</v>
      </c>
      <c r="GU26" s="622">
        <v>2</v>
      </c>
      <c r="GV26" s="27">
        <v>2</v>
      </c>
      <c r="GW26" s="159">
        <v>6.6</v>
      </c>
      <c r="GX26" s="163">
        <v>7</v>
      </c>
      <c r="GY26" s="640"/>
      <c r="GZ26" s="5">
        <f t="shared" si="128"/>
        <v>6.8</v>
      </c>
      <c r="HA26" s="25">
        <f t="shared" si="129"/>
        <v>6.8</v>
      </c>
      <c r="HB26" s="176" t="str">
        <f t="shared" si="130"/>
        <v>6.8</v>
      </c>
      <c r="HC26" s="118" t="str">
        <f t="shared" si="131"/>
        <v>C+</v>
      </c>
      <c r="HD26" s="117">
        <f t="shared" si="132"/>
        <v>2.5</v>
      </c>
      <c r="HE26" s="117" t="str">
        <f t="shared" si="133"/>
        <v>2.5</v>
      </c>
      <c r="HF26" s="10">
        <v>3</v>
      </c>
      <c r="HG26" s="28">
        <v>3</v>
      </c>
      <c r="HH26" s="159">
        <v>7.7</v>
      </c>
      <c r="HI26" s="163">
        <v>8</v>
      </c>
      <c r="HJ26" s="640"/>
      <c r="HK26" s="5">
        <f t="shared" si="134"/>
        <v>7.9</v>
      </c>
      <c r="HL26" s="25">
        <f t="shared" si="135"/>
        <v>7.9</v>
      </c>
      <c r="HM26" s="176" t="str">
        <f t="shared" si="136"/>
        <v>7.9</v>
      </c>
      <c r="HN26" s="118" t="str">
        <f t="shared" si="137"/>
        <v>B</v>
      </c>
      <c r="HO26" s="117">
        <f t="shared" si="138"/>
        <v>3</v>
      </c>
      <c r="HP26" s="117" t="str">
        <f t="shared" si="139"/>
        <v>3.0</v>
      </c>
      <c r="HQ26" s="10">
        <v>3</v>
      </c>
      <c r="HR26" s="27">
        <v>3</v>
      </c>
      <c r="HS26" s="362">
        <v>7.2</v>
      </c>
      <c r="HT26" s="121">
        <v>9</v>
      </c>
      <c r="HU26" s="121"/>
      <c r="HV26" s="5">
        <f t="shared" si="140"/>
        <v>8.3000000000000007</v>
      </c>
      <c r="HW26" s="25">
        <f t="shared" si="141"/>
        <v>8.3000000000000007</v>
      </c>
      <c r="HX26" s="176" t="str">
        <f t="shared" si="142"/>
        <v>8.3</v>
      </c>
      <c r="HY26" s="118" t="str">
        <f t="shared" si="143"/>
        <v>B+</v>
      </c>
      <c r="HZ26" s="117">
        <f t="shared" si="144"/>
        <v>3.5</v>
      </c>
      <c r="IA26" s="117" t="str">
        <f t="shared" si="145"/>
        <v>3.5</v>
      </c>
      <c r="IB26" s="10">
        <v>3</v>
      </c>
      <c r="IC26" s="27">
        <v>3</v>
      </c>
      <c r="ID26" s="31">
        <v>5.8</v>
      </c>
      <c r="IE26" s="800">
        <v>8</v>
      </c>
      <c r="IF26" s="800"/>
      <c r="IG26" s="816">
        <f t="shared" si="146"/>
        <v>7.1</v>
      </c>
      <c r="IH26" s="817">
        <f t="shared" si="147"/>
        <v>7.1</v>
      </c>
      <c r="II26" s="818" t="str">
        <f t="shared" si="148"/>
        <v>7.1</v>
      </c>
      <c r="IJ26" s="819" t="str">
        <f t="shared" si="149"/>
        <v>B</v>
      </c>
      <c r="IK26" s="820">
        <f t="shared" si="104"/>
        <v>3</v>
      </c>
      <c r="IL26" s="820" t="str">
        <f t="shared" si="105"/>
        <v>3.0</v>
      </c>
      <c r="IM26" s="821">
        <v>2</v>
      </c>
      <c r="IN26" s="822">
        <v>2</v>
      </c>
      <c r="IO26" s="122">
        <v>6.6</v>
      </c>
      <c r="IP26" s="97">
        <v>6</v>
      </c>
      <c r="IQ26" s="97"/>
      <c r="IR26" s="5">
        <f t="shared" si="150"/>
        <v>6.2</v>
      </c>
      <c r="IS26" s="25">
        <f t="shared" si="151"/>
        <v>6.2</v>
      </c>
      <c r="IT26" s="176" t="str">
        <f t="shared" si="152"/>
        <v>6.2</v>
      </c>
      <c r="IU26" s="118" t="str">
        <f t="shared" si="153"/>
        <v>C</v>
      </c>
      <c r="IV26" s="117">
        <f t="shared" si="154"/>
        <v>2</v>
      </c>
      <c r="IW26" s="117" t="str">
        <f t="shared" si="155"/>
        <v>2.0</v>
      </c>
      <c r="IX26" s="10">
        <v>3</v>
      </c>
      <c r="IY26" s="27">
        <v>3</v>
      </c>
      <c r="IZ26" s="508">
        <v>7</v>
      </c>
      <c r="JA26" s="97">
        <v>5</v>
      </c>
      <c r="JB26" s="547"/>
      <c r="JC26" s="5">
        <f t="shared" si="156"/>
        <v>5.8</v>
      </c>
      <c r="JD26" s="25">
        <f t="shared" si="157"/>
        <v>5.8</v>
      </c>
      <c r="JE26" s="176" t="str">
        <f t="shared" si="158"/>
        <v>5.8</v>
      </c>
      <c r="JF26" s="118" t="str">
        <f t="shared" si="159"/>
        <v>C</v>
      </c>
      <c r="JG26" s="117">
        <f t="shared" si="160"/>
        <v>2</v>
      </c>
      <c r="JH26" s="117" t="str">
        <f t="shared" si="161"/>
        <v>2.0</v>
      </c>
      <c r="JI26" s="10">
        <v>2</v>
      </c>
      <c r="JJ26" s="27">
        <v>2</v>
      </c>
      <c r="JK26" s="278">
        <v>3.1</v>
      </c>
      <c r="JL26" s="800"/>
      <c r="JM26" s="801"/>
      <c r="JN26" s="5">
        <f t="shared" si="162"/>
        <v>1.2</v>
      </c>
      <c r="JO26" s="25">
        <f t="shared" si="163"/>
        <v>1.2</v>
      </c>
      <c r="JP26" s="176" t="str">
        <f t="shared" si="106"/>
        <v>1.2</v>
      </c>
      <c r="JQ26" s="118" t="str">
        <f t="shared" si="107"/>
        <v>F</v>
      </c>
      <c r="JR26" s="117">
        <f t="shared" si="164"/>
        <v>0</v>
      </c>
      <c r="JS26" s="117" t="str">
        <f t="shared" si="165"/>
        <v>0.0</v>
      </c>
      <c r="JT26" s="10">
        <v>3</v>
      </c>
      <c r="JU26" s="27"/>
      <c r="JV26" s="185"/>
      <c r="JW26" s="454"/>
      <c r="JX26" s="454"/>
      <c r="JY26" s="5">
        <f t="shared" si="166"/>
        <v>0</v>
      </c>
      <c r="JZ26" s="25">
        <f t="shared" si="167"/>
        <v>0</v>
      </c>
      <c r="KA26" s="176" t="str">
        <f t="shared" si="108"/>
        <v>0.0</v>
      </c>
      <c r="KB26" s="118" t="str">
        <f t="shared" si="109"/>
        <v>F</v>
      </c>
      <c r="KC26" s="117">
        <f t="shared" si="168"/>
        <v>0</v>
      </c>
      <c r="KD26" s="117" t="str">
        <f t="shared" si="169"/>
        <v>0.0</v>
      </c>
      <c r="KE26" s="10">
        <v>2</v>
      </c>
      <c r="KF26" s="27"/>
      <c r="KG26" s="884">
        <f t="shared" si="170"/>
        <v>25</v>
      </c>
      <c r="KH26" s="885">
        <f t="shared" si="171"/>
        <v>2.2000000000000002</v>
      </c>
      <c r="KI26" s="886" t="str">
        <f t="shared" si="172"/>
        <v>2.20</v>
      </c>
      <c r="KJ26" s="521" t="str">
        <f t="shared" si="173"/>
        <v>Lên lớp</v>
      </c>
      <c r="KK26" s="887">
        <f t="shared" si="174"/>
        <v>61</v>
      </c>
      <c r="KL26" s="885">
        <f t="shared" si="175"/>
        <v>2.3278688524590163</v>
      </c>
      <c r="KM26" s="886" t="str">
        <f t="shared" si="176"/>
        <v>2.33</v>
      </c>
      <c r="KN26" s="888">
        <f t="shared" si="177"/>
        <v>20</v>
      </c>
      <c r="KO26" s="889">
        <f t="shared" si="178"/>
        <v>7.1399999999999988</v>
      </c>
      <c r="KP26" s="890">
        <f t="shared" si="179"/>
        <v>2.75</v>
      </c>
      <c r="KQ26" s="891">
        <f t="shared" si="180"/>
        <v>56</v>
      </c>
      <c r="KR26" s="892">
        <f t="shared" si="181"/>
        <v>6.7053571428571432</v>
      </c>
      <c r="KS26" s="893">
        <f t="shared" si="182"/>
        <v>2.5357142857142856</v>
      </c>
      <c r="KT26" s="521" t="str">
        <f t="shared" si="183"/>
        <v>Lên lớp</v>
      </c>
      <c r="KU26" s="1235"/>
      <c r="KV26" s="1669"/>
      <c r="KW26" s="1679"/>
      <c r="KX26" s="9"/>
      <c r="KY26" s="5">
        <f t="shared" si="184"/>
        <v>0</v>
      </c>
      <c r="KZ26" s="25">
        <f t="shared" si="185"/>
        <v>0</v>
      </c>
      <c r="LA26" s="176" t="str">
        <f t="shared" si="186"/>
        <v>0.0</v>
      </c>
      <c r="LB26" s="118" t="str">
        <f t="shared" si="187"/>
        <v>F</v>
      </c>
      <c r="LC26" s="117">
        <f t="shared" si="188"/>
        <v>0</v>
      </c>
      <c r="LD26" s="117" t="str">
        <f t="shared" si="189"/>
        <v>0.0</v>
      </c>
      <c r="LE26" s="10">
        <v>4</v>
      </c>
      <c r="LF26" s="27"/>
      <c r="LG26" s="122">
        <v>6.2</v>
      </c>
      <c r="LH26" s="97">
        <v>7</v>
      </c>
      <c r="LI26" s="97"/>
      <c r="LJ26" s="5">
        <f t="shared" si="190"/>
        <v>6.7</v>
      </c>
      <c r="LK26" s="25">
        <f t="shared" si="191"/>
        <v>6.7</v>
      </c>
      <c r="LL26" s="176" t="str">
        <f t="shared" si="192"/>
        <v>6.7</v>
      </c>
      <c r="LM26" s="118" t="str">
        <f t="shared" si="193"/>
        <v>C+</v>
      </c>
      <c r="LN26" s="117">
        <f t="shared" si="194"/>
        <v>2.5</v>
      </c>
      <c r="LO26" s="117" t="str">
        <f t="shared" si="195"/>
        <v>2.5</v>
      </c>
      <c r="LP26" s="10">
        <v>1</v>
      </c>
      <c r="LQ26" s="27">
        <v>1</v>
      </c>
      <c r="LR26" s="508">
        <v>6</v>
      </c>
      <c r="LS26" s="547">
        <v>6</v>
      </c>
      <c r="LT26" s="547"/>
      <c r="LU26" s="5">
        <f t="shared" si="196"/>
        <v>6</v>
      </c>
      <c r="LV26" s="25">
        <f t="shared" si="197"/>
        <v>6</v>
      </c>
      <c r="LW26" s="176" t="str">
        <f t="shared" si="198"/>
        <v>6.0</v>
      </c>
      <c r="LX26" s="118" t="str">
        <f t="shared" si="199"/>
        <v>C</v>
      </c>
      <c r="LY26" s="117">
        <f t="shared" si="200"/>
        <v>2</v>
      </c>
      <c r="LZ26" s="117" t="str">
        <f t="shared" si="201"/>
        <v>2.0</v>
      </c>
      <c r="MA26" s="10">
        <v>1</v>
      </c>
      <c r="MB26" s="27">
        <v>1</v>
      </c>
      <c r="MC26" s="185">
        <v>0</v>
      </c>
      <c r="MD26" s="97"/>
      <c r="ME26" s="454"/>
      <c r="MF26" s="816">
        <f t="shared" si="202"/>
        <v>0</v>
      </c>
      <c r="MG26" s="817">
        <f t="shared" si="203"/>
        <v>0</v>
      </c>
      <c r="MH26" s="818" t="str">
        <f t="shared" si="204"/>
        <v>0.0</v>
      </c>
      <c r="MI26" s="819" t="str">
        <f t="shared" si="205"/>
        <v>F</v>
      </c>
      <c r="MJ26" s="820">
        <f t="shared" si="110"/>
        <v>0</v>
      </c>
      <c r="MK26" s="820" t="str">
        <f t="shared" si="111"/>
        <v>0.0</v>
      </c>
      <c r="ML26" s="821">
        <v>2</v>
      </c>
      <c r="MM26" s="822"/>
      <c r="MN26" s="1669"/>
      <c r="MO26" s="1682"/>
      <c r="MP26" s="9"/>
      <c r="MQ26" s="855">
        <f t="shared" si="206"/>
        <v>0</v>
      </c>
      <c r="MR26" s="856">
        <f t="shared" si="207"/>
        <v>0</v>
      </c>
      <c r="MS26" s="857" t="str">
        <f t="shared" si="208"/>
        <v>0.0</v>
      </c>
      <c r="MT26" s="858" t="str">
        <f t="shared" si="209"/>
        <v>F</v>
      </c>
      <c r="MU26" s="859">
        <f t="shared" si="112"/>
        <v>0</v>
      </c>
      <c r="MV26" s="859" t="str">
        <f t="shared" si="113"/>
        <v>0.0</v>
      </c>
      <c r="MW26" s="781">
        <v>2</v>
      </c>
      <c r="MX26" s="860"/>
      <c r="MY26" s="1668">
        <v>6</v>
      </c>
      <c r="MZ26" s="1696">
        <v>6</v>
      </c>
      <c r="NA26" s="9"/>
      <c r="NB26" s="1704">
        <f t="shared" si="210"/>
        <v>6</v>
      </c>
      <c r="NC26" s="1705">
        <f t="shared" si="211"/>
        <v>6</v>
      </c>
      <c r="ND26" s="857" t="str">
        <f t="shared" si="212"/>
        <v>6.0</v>
      </c>
      <c r="NE26" s="1706" t="str">
        <f t="shared" si="213"/>
        <v>C</v>
      </c>
      <c r="NF26" s="1705">
        <f t="shared" si="214"/>
        <v>2</v>
      </c>
      <c r="NG26" s="1705" t="str">
        <f t="shared" si="215"/>
        <v>2.0</v>
      </c>
      <c r="NH26" s="1707">
        <v>2</v>
      </c>
      <c r="NI26" s="860">
        <v>2</v>
      </c>
      <c r="NJ26" s="1719">
        <f t="shared" si="216"/>
        <v>12</v>
      </c>
      <c r="NK26" s="1720">
        <f t="shared" si="217"/>
        <v>0.70833333333333337</v>
      </c>
      <c r="NL26" s="1721" t="str">
        <f t="shared" si="218"/>
        <v>0.71</v>
      </c>
    </row>
    <row r="27" spans="1:376" ht="18.75" customHeight="1" x14ac:dyDescent="0.3">
      <c r="A27" s="126">
        <v>46</v>
      </c>
      <c r="B27" s="126" t="s">
        <v>99</v>
      </c>
      <c r="C27" s="127" t="s">
        <v>293</v>
      </c>
      <c r="D27" s="595" t="s">
        <v>100</v>
      </c>
      <c r="E27" s="596" t="s">
        <v>294</v>
      </c>
      <c r="F27" s="615" t="s">
        <v>491</v>
      </c>
      <c r="G27" s="211" t="s">
        <v>365</v>
      </c>
      <c r="H27" s="212" t="s">
        <v>16</v>
      </c>
      <c r="I27" s="355" t="s">
        <v>393</v>
      </c>
      <c r="J27" s="385">
        <v>5.8</v>
      </c>
      <c r="K27" s="381" t="str">
        <f t="shared" si="0"/>
        <v>5.8</v>
      </c>
      <c r="L27" s="302" t="str">
        <f t="shared" si="1"/>
        <v>C</v>
      </c>
      <c r="M27" s="117">
        <f t="shared" si="2"/>
        <v>2</v>
      </c>
      <c r="N27" s="67" t="str">
        <f t="shared" si="3"/>
        <v>2.0</v>
      </c>
      <c r="O27" s="1100">
        <v>6</v>
      </c>
      <c r="P27" s="176" t="str">
        <f t="shared" si="4"/>
        <v>6.0</v>
      </c>
      <c r="Q27" s="118" t="str">
        <f t="shared" si="5"/>
        <v>C</v>
      </c>
      <c r="R27" s="117">
        <f t="shared" si="6"/>
        <v>2</v>
      </c>
      <c r="S27" s="67" t="str">
        <f t="shared" si="7"/>
        <v>2.0</v>
      </c>
      <c r="T27" s="273">
        <v>6.7</v>
      </c>
      <c r="U27" s="275">
        <v>5</v>
      </c>
      <c r="V27" s="275"/>
      <c r="W27" s="60">
        <f t="shared" si="219"/>
        <v>5.7</v>
      </c>
      <c r="X27" s="114">
        <f t="shared" si="220"/>
        <v>5.7</v>
      </c>
      <c r="Y27" s="176" t="str">
        <f t="shared" si="10"/>
        <v>5.7</v>
      </c>
      <c r="Z27" s="115" t="str">
        <f t="shared" si="221"/>
        <v>C</v>
      </c>
      <c r="AA27" s="116">
        <f t="shared" si="222"/>
        <v>2</v>
      </c>
      <c r="AB27" s="116" t="str">
        <f t="shared" si="223"/>
        <v>2.0</v>
      </c>
      <c r="AC27" s="61">
        <v>3</v>
      </c>
      <c r="AD27" s="27">
        <v>3</v>
      </c>
      <c r="AE27" s="280">
        <v>6.6</v>
      </c>
      <c r="AF27" s="297">
        <v>7</v>
      </c>
      <c r="AG27" s="195"/>
      <c r="AH27" s="53">
        <f t="shared" si="14"/>
        <v>6.8</v>
      </c>
      <c r="AI27" s="54">
        <f t="shared" si="15"/>
        <v>6.8</v>
      </c>
      <c r="AJ27" s="183" t="str">
        <f t="shared" si="16"/>
        <v>6.8</v>
      </c>
      <c r="AK27" s="115" t="str">
        <f t="shared" si="224"/>
        <v>C+</v>
      </c>
      <c r="AL27" s="116">
        <f t="shared" si="225"/>
        <v>2.5</v>
      </c>
      <c r="AM27" s="116" t="str">
        <f t="shared" si="226"/>
        <v>2.5</v>
      </c>
      <c r="AN27" s="191">
        <v>3</v>
      </c>
      <c r="AO27" s="27">
        <v>3</v>
      </c>
      <c r="AP27" s="280">
        <v>5.5</v>
      </c>
      <c r="AQ27" s="297">
        <v>6</v>
      </c>
      <c r="AR27" s="195"/>
      <c r="AS27" s="5">
        <f t="shared" si="20"/>
        <v>5.8</v>
      </c>
      <c r="AT27" s="25">
        <f t="shared" si="21"/>
        <v>5.8</v>
      </c>
      <c r="AU27" s="176" t="str">
        <f t="shared" si="22"/>
        <v>5.8</v>
      </c>
      <c r="AV27" s="118" t="str">
        <f t="shared" si="23"/>
        <v>C</v>
      </c>
      <c r="AW27" s="117">
        <f t="shared" si="24"/>
        <v>2</v>
      </c>
      <c r="AX27" s="117" t="str">
        <f t="shared" si="25"/>
        <v>2.0</v>
      </c>
      <c r="AY27" s="61">
        <v>3</v>
      </c>
      <c r="AZ27" s="28">
        <v>3</v>
      </c>
      <c r="BA27" s="199">
        <v>8</v>
      </c>
      <c r="BB27" s="275">
        <v>5</v>
      </c>
      <c r="BC27" s="275"/>
      <c r="BD27" s="5">
        <f t="shared" si="227"/>
        <v>6.2</v>
      </c>
      <c r="BE27" s="114">
        <f t="shared" si="228"/>
        <v>6.2</v>
      </c>
      <c r="BF27" s="176" t="str">
        <f t="shared" si="229"/>
        <v>6.2</v>
      </c>
      <c r="BG27" s="115" t="str">
        <f t="shared" si="230"/>
        <v>C</v>
      </c>
      <c r="BH27" s="116">
        <f t="shared" si="231"/>
        <v>2</v>
      </c>
      <c r="BI27" s="116" t="str">
        <f t="shared" si="232"/>
        <v>2.0</v>
      </c>
      <c r="BJ27" s="61">
        <v>4</v>
      </c>
      <c r="BK27" s="27">
        <v>4</v>
      </c>
      <c r="BL27" s="283">
        <v>6.9</v>
      </c>
      <c r="BM27" s="297">
        <v>6</v>
      </c>
      <c r="BN27" s="195"/>
      <c r="BO27" s="5">
        <f t="shared" si="32"/>
        <v>6.4</v>
      </c>
      <c r="BP27" s="25">
        <f t="shared" si="33"/>
        <v>6.4</v>
      </c>
      <c r="BQ27" s="176" t="str">
        <f t="shared" si="34"/>
        <v>6.4</v>
      </c>
      <c r="BR27" s="118" t="str">
        <f t="shared" si="35"/>
        <v>C</v>
      </c>
      <c r="BS27" s="116">
        <f t="shared" si="233"/>
        <v>2</v>
      </c>
      <c r="BT27" s="116" t="str">
        <f t="shared" si="234"/>
        <v>2.0</v>
      </c>
      <c r="BU27" s="61">
        <v>3</v>
      </c>
      <c r="BV27" s="27">
        <v>3</v>
      </c>
      <c r="BW27" s="199">
        <v>6</v>
      </c>
      <c r="BX27" s="245">
        <v>8</v>
      </c>
      <c r="BY27" s="195"/>
      <c r="BZ27" s="192">
        <f t="shared" si="235"/>
        <v>7.2</v>
      </c>
      <c r="CA27" s="193">
        <f t="shared" si="236"/>
        <v>7.2</v>
      </c>
      <c r="CB27" s="176" t="str">
        <f t="shared" si="237"/>
        <v>7.2</v>
      </c>
      <c r="CC27" s="194" t="str">
        <f t="shared" si="238"/>
        <v>B</v>
      </c>
      <c r="CD27" s="116">
        <f t="shared" si="239"/>
        <v>3</v>
      </c>
      <c r="CE27" s="116" t="str">
        <f t="shared" si="240"/>
        <v>3.0</v>
      </c>
      <c r="CF27" s="61">
        <v>2</v>
      </c>
      <c r="CG27" s="27">
        <v>2</v>
      </c>
      <c r="CH27" s="111">
        <f t="shared" si="44"/>
        <v>18</v>
      </c>
      <c r="CI27" s="109">
        <f t="shared" si="45"/>
        <v>2.1944444444444446</v>
      </c>
      <c r="CJ27" s="105" t="str">
        <f t="shared" si="46"/>
        <v>2.19</v>
      </c>
      <c r="CK27" s="106" t="str">
        <f t="shared" si="47"/>
        <v>Lên lớp</v>
      </c>
      <c r="CL27" s="107">
        <f t="shared" si="48"/>
        <v>18</v>
      </c>
      <c r="CM27" s="108">
        <f t="shared" si="49"/>
        <v>2.1944444444444446</v>
      </c>
      <c r="CN27" s="412" t="str">
        <f t="shared" si="50"/>
        <v>Lên lớp</v>
      </c>
      <c r="CO27" s="421"/>
      <c r="CP27" s="122">
        <v>6</v>
      </c>
      <c r="CQ27" s="97">
        <v>7</v>
      </c>
      <c r="CR27" s="97"/>
      <c r="CS27" s="5">
        <f t="shared" si="51"/>
        <v>6.6</v>
      </c>
      <c r="CT27" s="25">
        <f t="shared" si="52"/>
        <v>6.6</v>
      </c>
      <c r="CU27" s="176" t="str">
        <f t="shared" si="53"/>
        <v>6.6</v>
      </c>
      <c r="CV27" s="118" t="str">
        <f t="shared" si="54"/>
        <v>C+</v>
      </c>
      <c r="CW27" s="117">
        <f t="shared" si="55"/>
        <v>2.5</v>
      </c>
      <c r="CX27" s="117" t="str">
        <f t="shared" si="56"/>
        <v>2.5</v>
      </c>
      <c r="CY27" s="10">
        <v>2</v>
      </c>
      <c r="CZ27" s="27">
        <v>2</v>
      </c>
      <c r="DA27" s="122">
        <v>5.8</v>
      </c>
      <c r="DB27" s="97">
        <v>5</v>
      </c>
      <c r="DC27" s="97"/>
      <c r="DD27" s="5">
        <f t="shared" si="57"/>
        <v>5.3</v>
      </c>
      <c r="DE27" s="25">
        <f t="shared" si="58"/>
        <v>5.3</v>
      </c>
      <c r="DF27" s="176" t="str">
        <f t="shared" si="59"/>
        <v>5.3</v>
      </c>
      <c r="DG27" s="118" t="str">
        <f t="shared" si="60"/>
        <v>D+</v>
      </c>
      <c r="DH27" s="117">
        <f t="shared" si="61"/>
        <v>1.5</v>
      </c>
      <c r="DI27" s="117" t="str">
        <f t="shared" si="62"/>
        <v>1.5</v>
      </c>
      <c r="DJ27" s="10">
        <v>2</v>
      </c>
      <c r="DK27" s="27">
        <v>2</v>
      </c>
      <c r="DL27" s="122">
        <v>8.6</v>
      </c>
      <c r="DM27" s="97">
        <v>6</v>
      </c>
      <c r="DN27" s="97"/>
      <c r="DO27" s="5">
        <f t="shared" si="63"/>
        <v>7</v>
      </c>
      <c r="DP27" s="25">
        <f t="shared" si="64"/>
        <v>7</v>
      </c>
      <c r="DQ27" s="176" t="str">
        <f t="shared" si="65"/>
        <v>7.0</v>
      </c>
      <c r="DR27" s="118" t="str">
        <f t="shared" si="66"/>
        <v>B</v>
      </c>
      <c r="DS27" s="117">
        <f t="shared" si="67"/>
        <v>3</v>
      </c>
      <c r="DT27" s="117" t="str">
        <f t="shared" si="68"/>
        <v>3.0</v>
      </c>
      <c r="DU27" s="10">
        <v>2</v>
      </c>
      <c r="DV27" s="27">
        <v>2</v>
      </c>
      <c r="DW27" s="122">
        <v>8.6999999999999993</v>
      </c>
      <c r="DX27" s="97">
        <v>8</v>
      </c>
      <c r="DY27" s="97"/>
      <c r="DZ27" s="5">
        <f t="shared" si="69"/>
        <v>8.3000000000000007</v>
      </c>
      <c r="EA27" s="25">
        <f t="shared" si="70"/>
        <v>8.3000000000000007</v>
      </c>
      <c r="EB27" s="176" t="str">
        <f t="shared" si="71"/>
        <v>8.3</v>
      </c>
      <c r="EC27" s="118" t="str">
        <f t="shared" si="72"/>
        <v>B+</v>
      </c>
      <c r="ED27" s="117">
        <f t="shared" si="73"/>
        <v>3.5</v>
      </c>
      <c r="EE27" s="117" t="str">
        <f t="shared" si="74"/>
        <v>3.5</v>
      </c>
      <c r="EF27" s="10">
        <v>3</v>
      </c>
      <c r="EG27" s="27">
        <v>3</v>
      </c>
      <c r="EH27" s="122">
        <v>5</v>
      </c>
      <c r="EI27" s="97">
        <v>9</v>
      </c>
      <c r="EJ27" s="97"/>
      <c r="EK27" s="5">
        <f t="shared" si="75"/>
        <v>7.4</v>
      </c>
      <c r="EL27" s="25">
        <f t="shared" si="76"/>
        <v>7.4</v>
      </c>
      <c r="EM27" s="176" t="str">
        <f t="shared" si="77"/>
        <v>7.4</v>
      </c>
      <c r="EN27" s="118" t="str">
        <f t="shared" si="78"/>
        <v>B</v>
      </c>
      <c r="EO27" s="117">
        <f t="shared" si="79"/>
        <v>3</v>
      </c>
      <c r="EP27" s="117" t="str">
        <f t="shared" si="80"/>
        <v>3.0</v>
      </c>
      <c r="EQ27" s="10">
        <v>4</v>
      </c>
      <c r="ER27" s="27">
        <v>4</v>
      </c>
      <c r="ES27" s="122">
        <v>7.3</v>
      </c>
      <c r="ET27" s="97">
        <v>8</v>
      </c>
      <c r="EU27" s="97"/>
      <c r="EV27" s="5">
        <f t="shared" si="81"/>
        <v>7.7</v>
      </c>
      <c r="EW27" s="25">
        <f t="shared" si="82"/>
        <v>7.7</v>
      </c>
      <c r="EX27" s="176" t="str">
        <f t="shared" si="83"/>
        <v>7.7</v>
      </c>
      <c r="EY27" s="118" t="str">
        <f t="shared" si="84"/>
        <v>B</v>
      </c>
      <c r="EZ27" s="117">
        <f t="shared" si="85"/>
        <v>3</v>
      </c>
      <c r="FA27" s="117" t="str">
        <f t="shared" si="86"/>
        <v>3.0</v>
      </c>
      <c r="FB27" s="10">
        <v>3</v>
      </c>
      <c r="FC27" s="27">
        <v>3</v>
      </c>
      <c r="FD27" s="508">
        <v>7.7</v>
      </c>
      <c r="FE27" s="97">
        <v>5</v>
      </c>
      <c r="FF27" s="547"/>
      <c r="FG27" s="5">
        <f t="shared" si="87"/>
        <v>6.1</v>
      </c>
      <c r="FH27" s="25">
        <f t="shared" si="88"/>
        <v>6.1</v>
      </c>
      <c r="FI27" s="176" t="str">
        <f t="shared" si="89"/>
        <v>6.1</v>
      </c>
      <c r="FJ27" s="118" t="str">
        <f t="shared" si="90"/>
        <v>C</v>
      </c>
      <c r="FK27" s="117">
        <f t="shared" si="91"/>
        <v>2</v>
      </c>
      <c r="FL27" s="117" t="str">
        <f t="shared" si="92"/>
        <v>2.0</v>
      </c>
      <c r="FM27" s="10">
        <v>2</v>
      </c>
      <c r="FN27" s="27">
        <v>2</v>
      </c>
      <c r="FO27" s="497">
        <f t="shared" si="93"/>
        <v>18</v>
      </c>
      <c r="FP27" s="498">
        <f t="shared" si="94"/>
        <v>2.75</v>
      </c>
      <c r="FQ27" s="499" t="str">
        <f t="shared" si="95"/>
        <v>2.75</v>
      </c>
      <c r="FR27" s="16" t="str">
        <f t="shared" si="96"/>
        <v>Lên lớp</v>
      </c>
      <c r="FS27" s="497">
        <f t="shared" si="97"/>
        <v>36</v>
      </c>
      <c r="FT27" s="498">
        <f t="shared" si="98"/>
        <v>2.4722222222222223</v>
      </c>
      <c r="FU27" s="499" t="str">
        <f t="shared" si="99"/>
        <v>2.47</v>
      </c>
      <c r="FV27" s="504">
        <f t="shared" si="100"/>
        <v>36</v>
      </c>
      <c r="FW27" s="500">
        <f t="shared" si="101"/>
        <v>6.6916666666666664</v>
      </c>
      <c r="FX27" s="501">
        <f t="shared" si="102"/>
        <v>2.4722222222222223</v>
      </c>
      <c r="FY27" s="502" t="str">
        <f t="shared" si="103"/>
        <v>Lên lớp</v>
      </c>
      <c r="FZ27" s="488"/>
      <c r="GA27" s="833">
        <v>7.3</v>
      </c>
      <c r="GB27" s="800">
        <v>7</v>
      </c>
      <c r="GC27" s="800"/>
      <c r="GD27" s="5">
        <f t="shared" si="116"/>
        <v>7.1</v>
      </c>
      <c r="GE27" s="25">
        <f t="shared" si="117"/>
        <v>7.1</v>
      </c>
      <c r="GF27" s="176" t="str">
        <f t="shared" si="118"/>
        <v>7.1</v>
      </c>
      <c r="GG27" s="118" t="str">
        <f t="shared" si="119"/>
        <v>B</v>
      </c>
      <c r="GH27" s="117">
        <f t="shared" si="120"/>
        <v>3</v>
      </c>
      <c r="GI27" s="117" t="str">
        <f t="shared" si="121"/>
        <v>3.0</v>
      </c>
      <c r="GJ27" s="10">
        <v>2</v>
      </c>
      <c r="GK27" s="27">
        <v>2</v>
      </c>
      <c r="GL27" s="159">
        <v>6.8</v>
      </c>
      <c r="GM27" s="163">
        <v>8</v>
      </c>
      <c r="GN27" s="640"/>
      <c r="GO27" s="5">
        <f t="shared" si="122"/>
        <v>7.5</v>
      </c>
      <c r="GP27" s="25">
        <f t="shared" si="123"/>
        <v>7.5</v>
      </c>
      <c r="GQ27" s="176" t="str">
        <f t="shared" si="124"/>
        <v>7.5</v>
      </c>
      <c r="GR27" s="118" t="str">
        <f t="shared" si="125"/>
        <v>B</v>
      </c>
      <c r="GS27" s="117">
        <f t="shared" si="126"/>
        <v>3</v>
      </c>
      <c r="GT27" s="117" t="str">
        <f t="shared" si="127"/>
        <v>3.0</v>
      </c>
      <c r="GU27" s="781">
        <v>2</v>
      </c>
      <c r="GV27" s="27">
        <v>2</v>
      </c>
      <c r="GW27" s="159">
        <v>5</v>
      </c>
      <c r="GX27" s="163">
        <v>8</v>
      </c>
      <c r="GY27" s="640"/>
      <c r="GZ27" s="5">
        <f t="shared" si="128"/>
        <v>6.8</v>
      </c>
      <c r="HA27" s="25">
        <f t="shared" si="129"/>
        <v>6.8</v>
      </c>
      <c r="HB27" s="176" t="str">
        <f t="shared" si="130"/>
        <v>6.8</v>
      </c>
      <c r="HC27" s="118" t="str">
        <f t="shared" si="131"/>
        <v>C+</v>
      </c>
      <c r="HD27" s="117">
        <f t="shared" si="132"/>
        <v>2.5</v>
      </c>
      <c r="HE27" s="117" t="str">
        <f t="shared" si="133"/>
        <v>2.5</v>
      </c>
      <c r="HF27" s="10">
        <v>3</v>
      </c>
      <c r="HG27" s="28">
        <v>3</v>
      </c>
      <c r="HH27" s="159">
        <v>8</v>
      </c>
      <c r="HI27" s="163">
        <v>8</v>
      </c>
      <c r="HJ27" s="640"/>
      <c r="HK27" s="5">
        <f t="shared" si="134"/>
        <v>8</v>
      </c>
      <c r="HL27" s="25">
        <f t="shared" si="135"/>
        <v>8</v>
      </c>
      <c r="HM27" s="176" t="str">
        <f t="shared" si="136"/>
        <v>8.0</v>
      </c>
      <c r="HN27" s="118" t="str">
        <f t="shared" si="137"/>
        <v>B+</v>
      </c>
      <c r="HO27" s="117">
        <f t="shared" si="138"/>
        <v>3.5</v>
      </c>
      <c r="HP27" s="117" t="str">
        <f t="shared" si="139"/>
        <v>3.5</v>
      </c>
      <c r="HQ27" s="10">
        <v>3</v>
      </c>
      <c r="HR27" s="27">
        <v>3</v>
      </c>
      <c r="HS27" s="362">
        <v>6.7</v>
      </c>
      <c r="HT27" s="121">
        <v>7</v>
      </c>
      <c r="HU27" s="121"/>
      <c r="HV27" s="5">
        <f t="shared" si="140"/>
        <v>6.9</v>
      </c>
      <c r="HW27" s="25">
        <f t="shared" si="141"/>
        <v>6.9</v>
      </c>
      <c r="HX27" s="176" t="str">
        <f t="shared" si="142"/>
        <v>6.9</v>
      </c>
      <c r="HY27" s="118" t="str">
        <f t="shared" si="143"/>
        <v>C+</v>
      </c>
      <c r="HZ27" s="117">
        <f t="shared" si="144"/>
        <v>2.5</v>
      </c>
      <c r="IA27" s="117" t="str">
        <f t="shared" si="145"/>
        <v>2.5</v>
      </c>
      <c r="IB27" s="10">
        <v>3</v>
      </c>
      <c r="IC27" s="27">
        <v>3</v>
      </c>
      <c r="ID27" s="31">
        <v>7.4</v>
      </c>
      <c r="IE27" s="800">
        <v>8</v>
      </c>
      <c r="IF27" s="800"/>
      <c r="IG27" s="816">
        <f t="shared" si="146"/>
        <v>7.8</v>
      </c>
      <c r="IH27" s="817">
        <f t="shared" si="147"/>
        <v>7.8</v>
      </c>
      <c r="II27" s="818" t="str">
        <f t="shared" si="148"/>
        <v>7.8</v>
      </c>
      <c r="IJ27" s="819" t="str">
        <f t="shared" si="149"/>
        <v>B</v>
      </c>
      <c r="IK27" s="820">
        <f t="shared" si="104"/>
        <v>3</v>
      </c>
      <c r="IL27" s="820" t="str">
        <f t="shared" si="105"/>
        <v>3.0</v>
      </c>
      <c r="IM27" s="821">
        <v>2</v>
      </c>
      <c r="IN27" s="822">
        <v>2</v>
      </c>
      <c r="IO27" s="122">
        <v>6.6</v>
      </c>
      <c r="IP27" s="97">
        <v>5</v>
      </c>
      <c r="IQ27" s="97"/>
      <c r="IR27" s="5">
        <f t="shared" si="150"/>
        <v>5.6</v>
      </c>
      <c r="IS27" s="25">
        <f t="shared" si="151"/>
        <v>5.6</v>
      </c>
      <c r="IT27" s="176" t="str">
        <f t="shared" si="152"/>
        <v>5.6</v>
      </c>
      <c r="IU27" s="118" t="str">
        <f t="shared" si="153"/>
        <v>C</v>
      </c>
      <c r="IV27" s="117">
        <f t="shared" si="154"/>
        <v>2</v>
      </c>
      <c r="IW27" s="117" t="str">
        <f t="shared" si="155"/>
        <v>2.0</v>
      </c>
      <c r="IX27" s="10">
        <v>3</v>
      </c>
      <c r="IY27" s="27">
        <v>3</v>
      </c>
      <c r="IZ27" s="508">
        <v>6.7</v>
      </c>
      <c r="JA27" s="97">
        <v>9</v>
      </c>
      <c r="JB27" s="547"/>
      <c r="JC27" s="5">
        <f t="shared" si="156"/>
        <v>8.1</v>
      </c>
      <c r="JD27" s="25">
        <f t="shared" si="157"/>
        <v>8.1</v>
      </c>
      <c r="JE27" s="176" t="str">
        <f t="shared" si="158"/>
        <v>8.1</v>
      </c>
      <c r="JF27" s="118" t="str">
        <f t="shared" si="159"/>
        <v>B+</v>
      </c>
      <c r="JG27" s="117">
        <f t="shared" si="160"/>
        <v>3.5</v>
      </c>
      <c r="JH27" s="117" t="str">
        <f t="shared" si="161"/>
        <v>3.5</v>
      </c>
      <c r="JI27" s="10">
        <v>2</v>
      </c>
      <c r="JJ27" s="27">
        <v>2</v>
      </c>
      <c r="JK27" s="31">
        <v>7.3</v>
      </c>
      <c r="JL27" s="800">
        <v>7</v>
      </c>
      <c r="JM27" s="801"/>
      <c r="JN27" s="5">
        <f t="shared" si="162"/>
        <v>7.1</v>
      </c>
      <c r="JO27" s="25">
        <f t="shared" si="163"/>
        <v>7.1</v>
      </c>
      <c r="JP27" s="176" t="str">
        <f t="shared" si="106"/>
        <v>7.1</v>
      </c>
      <c r="JQ27" s="118" t="str">
        <f t="shared" si="107"/>
        <v>B</v>
      </c>
      <c r="JR27" s="117">
        <f t="shared" si="164"/>
        <v>3</v>
      </c>
      <c r="JS27" s="117" t="str">
        <f t="shared" si="165"/>
        <v>3.0</v>
      </c>
      <c r="JT27" s="10">
        <v>3</v>
      </c>
      <c r="JU27" s="27">
        <v>3</v>
      </c>
      <c r="JV27" s="122">
        <v>6.6</v>
      </c>
      <c r="JW27" s="454">
        <v>6.5</v>
      </c>
      <c r="JX27" s="454"/>
      <c r="JY27" s="5">
        <f t="shared" si="166"/>
        <v>6.5</v>
      </c>
      <c r="JZ27" s="25">
        <f t="shared" si="167"/>
        <v>6.5</v>
      </c>
      <c r="KA27" s="176" t="str">
        <f t="shared" si="108"/>
        <v>6.5</v>
      </c>
      <c r="KB27" s="118" t="str">
        <f t="shared" si="109"/>
        <v>C+</v>
      </c>
      <c r="KC27" s="117">
        <f t="shared" si="168"/>
        <v>2.5</v>
      </c>
      <c r="KD27" s="117" t="str">
        <f t="shared" si="169"/>
        <v>2.5</v>
      </c>
      <c r="KE27" s="10">
        <v>2</v>
      </c>
      <c r="KF27" s="27">
        <v>2</v>
      </c>
      <c r="KG27" s="884">
        <f t="shared" si="170"/>
        <v>25</v>
      </c>
      <c r="KH27" s="885">
        <f t="shared" si="171"/>
        <v>2.82</v>
      </c>
      <c r="KI27" s="886" t="str">
        <f t="shared" si="172"/>
        <v>2.82</v>
      </c>
      <c r="KJ27" s="521" t="str">
        <f t="shared" si="173"/>
        <v>Lên lớp</v>
      </c>
      <c r="KK27" s="887">
        <f t="shared" si="174"/>
        <v>61</v>
      </c>
      <c r="KL27" s="885">
        <f t="shared" si="175"/>
        <v>2.6147540983606556</v>
      </c>
      <c r="KM27" s="886" t="str">
        <f t="shared" si="176"/>
        <v>2.61</v>
      </c>
      <c r="KN27" s="888">
        <f t="shared" si="177"/>
        <v>25</v>
      </c>
      <c r="KO27" s="889">
        <f t="shared" si="178"/>
        <v>7.0879999999999992</v>
      </c>
      <c r="KP27" s="890">
        <f t="shared" si="179"/>
        <v>2.82</v>
      </c>
      <c r="KQ27" s="891">
        <f t="shared" si="180"/>
        <v>61</v>
      </c>
      <c r="KR27" s="892">
        <f t="shared" si="181"/>
        <v>6.8540983606557369</v>
      </c>
      <c r="KS27" s="893">
        <f t="shared" si="182"/>
        <v>2.6147540983606556</v>
      </c>
      <c r="KT27" s="521" t="str">
        <f t="shared" si="183"/>
        <v>Lên lớp</v>
      </c>
      <c r="KU27" s="1235"/>
      <c r="KV27" s="1669"/>
      <c r="KW27" s="1679"/>
      <c r="KX27" s="9"/>
      <c r="KY27" s="5">
        <f t="shared" si="184"/>
        <v>0</v>
      </c>
      <c r="KZ27" s="25">
        <f t="shared" si="185"/>
        <v>0</v>
      </c>
      <c r="LA27" s="176" t="str">
        <f t="shared" si="186"/>
        <v>0.0</v>
      </c>
      <c r="LB27" s="118" t="str">
        <f t="shared" si="187"/>
        <v>F</v>
      </c>
      <c r="LC27" s="117">
        <f t="shared" si="188"/>
        <v>0</v>
      </c>
      <c r="LD27" s="117" t="str">
        <f t="shared" si="189"/>
        <v>0.0</v>
      </c>
      <c r="LE27" s="10">
        <v>4</v>
      </c>
      <c r="LF27" s="27"/>
      <c r="LG27" s="122">
        <v>7.4</v>
      </c>
      <c r="LH27" s="97">
        <v>7</v>
      </c>
      <c r="LI27" s="97"/>
      <c r="LJ27" s="5">
        <f t="shared" si="190"/>
        <v>7.2</v>
      </c>
      <c r="LK27" s="25">
        <f t="shared" si="191"/>
        <v>7.2</v>
      </c>
      <c r="LL27" s="176" t="str">
        <f t="shared" si="192"/>
        <v>7.2</v>
      </c>
      <c r="LM27" s="118" t="str">
        <f t="shared" si="193"/>
        <v>B</v>
      </c>
      <c r="LN27" s="117">
        <f t="shared" si="194"/>
        <v>3</v>
      </c>
      <c r="LO27" s="117" t="str">
        <f t="shared" si="195"/>
        <v>3.0</v>
      </c>
      <c r="LP27" s="10">
        <v>1</v>
      </c>
      <c r="LQ27" s="27">
        <v>1</v>
      </c>
      <c r="LR27" s="508">
        <v>7.4</v>
      </c>
      <c r="LS27" s="547">
        <v>7.5</v>
      </c>
      <c r="LT27" s="547"/>
      <c r="LU27" s="5">
        <f t="shared" si="196"/>
        <v>7.5</v>
      </c>
      <c r="LV27" s="25">
        <f t="shared" si="197"/>
        <v>7.5</v>
      </c>
      <c r="LW27" s="176" t="str">
        <f t="shared" si="198"/>
        <v>7.5</v>
      </c>
      <c r="LX27" s="118" t="str">
        <f t="shared" si="199"/>
        <v>B</v>
      </c>
      <c r="LY27" s="117">
        <f t="shared" si="200"/>
        <v>3</v>
      </c>
      <c r="LZ27" s="117" t="str">
        <f t="shared" si="201"/>
        <v>3.0</v>
      </c>
      <c r="MA27" s="10">
        <v>1</v>
      </c>
      <c r="MB27" s="27">
        <v>1</v>
      </c>
      <c r="MC27" s="185">
        <v>0</v>
      </c>
      <c r="MD27" s="97"/>
      <c r="ME27" s="454"/>
      <c r="MF27" s="816">
        <f t="shared" si="202"/>
        <v>0</v>
      </c>
      <c r="MG27" s="817">
        <f t="shared" si="203"/>
        <v>0</v>
      </c>
      <c r="MH27" s="818" t="str">
        <f t="shared" si="204"/>
        <v>0.0</v>
      </c>
      <c r="MI27" s="819" t="str">
        <f t="shared" si="205"/>
        <v>F</v>
      </c>
      <c r="MJ27" s="820">
        <f t="shared" si="110"/>
        <v>0</v>
      </c>
      <c r="MK27" s="820" t="str">
        <f t="shared" si="111"/>
        <v>0.0</v>
      </c>
      <c r="ML27" s="821">
        <v>2</v>
      </c>
      <c r="MM27" s="822"/>
      <c r="MN27" s="1669"/>
      <c r="MO27" s="1682"/>
      <c r="MP27" s="9"/>
      <c r="MQ27" s="855">
        <f t="shared" si="206"/>
        <v>0</v>
      </c>
      <c r="MR27" s="856">
        <f t="shared" si="207"/>
        <v>0</v>
      </c>
      <c r="MS27" s="857" t="str">
        <f t="shared" si="208"/>
        <v>0.0</v>
      </c>
      <c r="MT27" s="858" t="str">
        <f t="shared" si="209"/>
        <v>F</v>
      </c>
      <c r="MU27" s="859">
        <f t="shared" si="112"/>
        <v>0</v>
      </c>
      <c r="MV27" s="859" t="str">
        <f t="shared" si="113"/>
        <v>0.0</v>
      </c>
      <c r="MW27" s="781">
        <v>2</v>
      </c>
      <c r="MX27" s="860"/>
      <c r="MY27" s="1668">
        <v>7.8</v>
      </c>
      <c r="MZ27" s="1696">
        <v>7.5</v>
      </c>
      <c r="NA27" s="9"/>
      <c r="NB27" s="1704">
        <f t="shared" si="210"/>
        <v>7.6</v>
      </c>
      <c r="NC27" s="1705">
        <f t="shared" si="211"/>
        <v>7.6</v>
      </c>
      <c r="ND27" s="857" t="str">
        <f t="shared" si="212"/>
        <v>7.6</v>
      </c>
      <c r="NE27" s="1706" t="str">
        <f t="shared" si="213"/>
        <v>B</v>
      </c>
      <c r="NF27" s="1705">
        <f t="shared" si="214"/>
        <v>3</v>
      </c>
      <c r="NG27" s="1705" t="str">
        <f t="shared" si="215"/>
        <v>3.0</v>
      </c>
      <c r="NH27" s="1707">
        <v>2</v>
      </c>
      <c r="NI27" s="860">
        <v>2</v>
      </c>
      <c r="NJ27" s="1719">
        <f t="shared" si="216"/>
        <v>12</v>
      </c>
      <c r="NK27" s="1720">
        <f t="shared" si="217"/>
        <v>1</v>
      </c>
      <c r="NL27" s="1721" t="str">
        <f t="shared" si="218"/>
        <v>1.00</v>
      </c>
    </row>
    <row r="28" spans="1:376" ht="18.75" x14ac:dyDescent="0.3">
      <c r="A28" s="126">
        <v>49</v>
      </c>
      <c r="B28" s="126" t="s">
        <v>99</v>
      </c>
      <c r="C28" s="127" t="s">
        <v>300</v>
      </c>
      <c r="D28" s="1315" t="s">
        <v>301</v>
      </c>
      <c r="E28" s="1316" t="s">
        <v>302</v>
      </c>
      <c r="F28" s="615" t="s">
        <v>491</v>
      </c>
      <c r="G28" s="211" t="s">
        <v>368</v>
      </c>
      <c r="H28" s="212" t="s">
        <v>16</v>
      </c>
      <c r="I28" s="355" t="s">
        <v>395</v>
      </c>
      <c r="J28" s="385">
        <v>5.8</v>
      </c>
      <c r="K28" s="381" t="str">
        <f>TEXT(J28,"0.0")</f>
        <v>5.8</v>
      </c>
      <c r="L28" s="302" t="str">
        <f>IF(J28&gt;=8.5,"A",IF(J28&gt;=8,"B+",IF(J28&gt;=7,"B",IF(J28&gt;=6.5,"C+",IF(J28&gt;=5.5,"C",IF(J28&gt;=5,"D+",IF(J28&gt;=4,"D","F")))))))</f>
        <v>C</v>
      </c>
      <c r="M28" s="117">
        <f>IF(L28="A",4,IF(L28="B+",3.5,IF(L28="B",3,IF(L28="C+",2.5,IF(L28="C",2,IF(L28="D+",1.5,IF(L28="D",1,0)))))))</f>
        <v>2</v>
      </c>
      <c r="N28" s="67" t="str">
        <f>TEXT(M28,"0.0")</f>
        <v>2.0</v>
      </c>
      <c r="O28" s="1100">
        <v>7</v>
      </c>
      <c r="P28" s="176" t="str">
        <f>TEXT(O28,"0.0")</f>
        <v>7.0</v>
      </c>
      <c r="Q28" s="118" t="str">
        <f>IF(O28&gt;=8.5,"A",IF(O28&gt;=8,"B+",IF(O28&gt;=7,"B",IF(O28&gt;=6.5,"C+",IF(O28&gt;=5.5,"C",IF(O28&gt;=5,"D+",IF(O28&gt;=4,"D","F")))))))</f>
        <v>B</v>
      </c>
      <c r="R28" s="117">
        <f>IF(Q28="A",4,IF(Q28="B+",3.5,IF(Q28="B",3,IF(Q28="C+",2.5,IF(Q28="C",2,IF(Q28="D+",1.5,IF(Q28="D",1,0)))))))</f>
        <v>3</v>
      </c>
      <c r="S28" s="67" t="str">
        <f>TEXT(R28,"0.0")</f>
        <v>3.0</v>
      </c>
      <c r="T28" s="273">
        <v>8.3000000000000007</v>
      </c>
      <c r="U28" s="275">
        <v>7</v>
      </c>
      <c r="V28" s="275"/>
      <c r="W28" s="60">
        <f>ROUND((T28*0.4+U28*0.6),1)</f>
        <v>7.5</v>
      </c>
      <c r="X28" s="114">
        <f>ROUND(MAX((T28*0.4+U28*0.6),(T28*0.4+V28*0.6)),1)</f>
        <v>7.5</v>
      </c>
      <c r="Y28" s="176" t="str">
        <f>TEXT(X28,"0.0")</f>
        <v>7.5</v>
      </c>
      <c r="Z28" s="115" t="str">
        <f>IF(X28&gt;=8.5,"A",IF(X28&gt;=8,"B+",IF(X28&gt;=7,"B",IF(X28&gt;=6.5,"C+",IF(X28&gt;=5.5,"C",IF(X28&gt;=5,"D+",IF(X28&gt;=4,"D","F")))))))</f>
        <v>B</v>
      </c>
      <c r="AA28" s="116">
        <f>IF(Z28="A",4,IF(Z28="B+",3.5,IF(Z28="B",3,IF(Z28="C+",2.5,IF(Z28="C",2,IF(Z28="D+",1.5,IF(Z28="D",1,0)))))))</f>
        <v>3</v>
      </c>
      <c r="AB28" s="116" t="str">
        <f>TEXT(AA28,"0.0")</f>
        <v>3.0</v>
      </c>
      <c r="AC28" s="61">
        <v>3</v>
      </c>
      <c r="AD28" s="27">
        <v>3</v>
      </c>
      <c r="AE28" s="280">
        <v>8</v>
      </c>
      <c r="AF28" s="297">
        <v>8</v>
      </c>
      <c r="AG28" s="195"/>
      <c r="AH28" s="53">
        <f>ROUND((AE28*0.4+AF28*0.6),1)</f>
        <v>8</v>
      </c>
      <c r="AI28" s="54">
        <f>ROUND(MAX((AE28*0.4+AF28*0.6),(AE28*0.4+AG28*0.6)),1)</f>
        <v>8</v>
      </c>
      <c r="AJ28" s="183" t="str">
        <f>TEXT(AI28,"0.0")</f>
        <v>8.0</v>
      </c>
      <c r="AK28" s="115" t="str">
        <f>IF(AI28&gt;=8.5,"A",IF(AI28&gt;=8,"B+",IF(AI28&gt;=7,"B",IF(AI28&gt;=6.5,"C+",IF(AI28&gt;=5.5,"C",IF(AI28&gt;=5,"D+",IF(AI28&gt;=4,"D","F")))))))</f>
        <v>B+</v>
      </c>
      <c r="AL28" s="116">
        <f>IF(AK28="A",4,IF(AK28="B+",3.5,IF(AK28="B",3,IF(AK28="C+",2.5,IF(AK28="C",2,IF(AK28="D+",1.5,IF(AK28="D",1,0)))))))</f>
        <v>3.5</v>
      </c>
      <c r="AM28" s="116" t="str">
        <f>TEXT(AL28,"0.0")</f>
        <v>3.5</v>
      </c>
      <c r="AN28" s="191">
        <v>3</v>
      </c>
      <c r="AO28" s="401">
        <v>3</v>
      </c>
      <c r="AP28" s="280">
        <v>5.3</v>
      </c>
      <c r="AQ28" s="297">
        <v>5</v>
      </c>
      <c r="AR28" s="195"/>
      <c r="AS28" s="5">
        <f>ROUND((AP28*0.4+AQ28*0.6),1)</f>
        <v>5.0999999999999996</v>
      </c>
      <c r="AT28" s="25">
        <f>ROUND(MAX((AP28*0.4+AQ28*0.6),(AP28*0.4+AR28*0.6)),1)</f>
        <v>5.0999999999999996</v>
      </c>
      <c r="AU28" s="176" t="str">
        <f>TEXT(AT28,"0.0")</f>
        <v>5.1</v>
      </c>
      <c r="AV28" s="118" t="str">
        <f>IF(AT28&gt;=8.5,"A",IF(AT28&gt;=8,"B+",IF(AT28&gt;=7,"B",IF(AT28&gt;=6.5,"C+",IF(AT28&gt;=5.5,"C",IF(AT28&gt;=5,"D+",IF(AT28&gt;=4,"D","F")))))))</f>
        <v>D+</v>
      </c>
      <c r="AW28" s="117">
        <f>IF(AV28="A",4,IF(AV28="B+",3.5,IF(AV28="B",3,IF(AV28="C+",2.5,IF(AV28="C",2,IF(AV28="D+",1.5,IF(AV28="D",1,0)))))))</f>
        <v>1.5</v>
      </c>
      <c r="AX28" s="117" t="str">
        <f>TEXT(AW28,"0.0")</f>
        <v>1.5</v>
      </c>
      <c r="AY28" s="61">
        <v>3</v>
      </c>
      <c r="AZ28" s="28">
        <v>3</v>
      </c>
      <c r="BA28" s="199">
        <v>8.5</v>
      </c>
      <c r="BB28" s="275">
        <v>7</v>
      </c>
      <c r="BC28" s="275"/>
      <c r="BD28" s="5">
        <f>ROUND((BA28*0.4+BB28*0.6),1)</f>
        <v>7.6</v>
      </c>
      <c r="BE28" s="114">
        <f>ROUND(MAX((BA28*0.4+BB28*0.6),(BA28*0.4+BC28*0.6)),1)</f>
        <v>7.6</v>
      </c>
      <c r="BF28" s="176" t="str">
        <f>TEXT(BE28,"0.0")</f>
        <v>7.6</v>
      </c>
      <c r="BG28" s="115" t="str">
        <f>IF(BE28&gt;=8.5,"A",IF(BE28&gt;=8,"B+",IF(BE28&gt;=7,"B",IF(BE28&gt;=6.5,"C+",IF(BE28&gt;=5.5,"C",IF(BE28&gt;=5,"D+",IF(BE28&gt;=4,"D","F")))))))</f>
        <v>B</v>
      </c>
      <c r="BH28" s="116">
        <f>IF(BG28="A",4,IF(BG28="B+",3.5,IF(BG28="B",3,IF(BG28="C+",2.5,IF(BG28="C",2,IF(BG28="D+",1.5,IF(BG28="D",1,0)))))))</f>
        <v>3</v>
      </c>
      <c r="BI28" s="116" t="str">
        <f>TEXT(BH28,"0.0")</f>
        <v>3.0</v>
      </c>
      <c r="BJ28" s="61">
        <v>4</v>
      </c>
      <c r="BK28" s="27">
        <v>4</v>
      </c>
      <c r="BL28" s="283">
        <v>8.4</v>
      </c>
      <c r="BM28" s="297">
        <v>6</v>
      </c>
      <c r="BN28" s="195"/>
      <c r="BO28" s="5">
        <f>ROUND((BL28*0.4+BM28*0.6),1)</f>
        <v>7</v>
      </c>
      <c r="BP28" s="25">
        <f>ROUND(MAX((BL28*0.4+BM28*0.6),(BL28*0.4+BN28*0.6)),1)</f>
        <v>7</v>
      </c>
      <c r="BQ28" s="176" t="str">
        <f>TEXT(BP28,"0.0")</f>
        <v>7.0</v>
      </c>
      <c r="BR28" s="118" t="str">
        <f>IF(BP28&gt;=8.5,"A",IF(BP28&gt;=8,"B+",IF(BP28&gt;=7,"B",IF(BP28&gt;=6.5,"C+",IF(BP28&gt;=5.5,"C",IF(BP28&gt;=5,"D+",IF(BP28&gt;=4,"D","F")))))))</f>
        <v>B</v>
      </c>
      <c r="BS28" s="116">
        <f>IF(BR28="A",4,IF(BR28="B+",3.5,IF(BR28="B",3,IF(BR28="C+",2.5,IF(BR28="C",2,IF(BR28="D+",1.5,IF(BR28="D",1,0)))))))</f>
        <v>3</v>
      </c>
      <c r="BT28" s="116" t="str">
        <f>TEXT(BS28,"0.0")</f>
        <v>3.0</v>
      </c>
      <c r="BU28" s="61">
        <v>3</v>
      </c>
      <c r="BV28" s="27">
        <v>3</v>
      </c>
      <c r="BW28" s="199">
        <v>8.6999999999999993</v>
      </c>
      <c r="BX28" s="245">
        <v>9</v>
      </c>
      <c r="BY28" s="195"/>
      <c r="BZ28" s="192">
        <f>ROUND((BW28*0.4+BX28*0.6),1)</f>
        <v>8.9</v>
      </c>
      <c r="CA28" s="193">
        <f>ROUND(MAX((BW28*0.4+BX28*0.6),(BW28*0.4+BY28*0.6)),1)</f>
        <v>8.9</v>
      </c>
      <c r="CB28" s="176" t="str">
        <f>TEXT(CA28,"0.0")</f>
        <v>8.9</v>
      </c>
      <c r="CC28" s="194" t="str">
        <f>IF(CA28&gt;=8.5,"A",IF(CA28&gt;=8,"B+",IF(CA28&gt;=7,"B",IF(CA28&gt;=6.5,"C+",IF(CA28&gt;=5.5,"C",IF(CA28&gt;=5,"D+",IF(CA28&gt;=4,"D","F")))))))</f>
        <v>A</v>
      </c>
      <c r="CD28" s="116">
        <f>IF(CC28="A",4,IF(CC28="B+",3.5,IF(CC28="B",3,IF(CC28="C+",2.5,IF(CC28="C",2,IF(CC28="D+",1.5,IF(CC28="D",1,0)))))))</f>
        <v>4</v>
      </c>
      <c r="CE28" s="116" t="str">
        <f>TEXT(CD28,"0.0")</f>
        <v>4.0</v>
      </c>
      <c r="CF28" s="10">
        <v>2</v>
      </c>
      <c r="CG28" s="27">
        <v>2</v>
      </c>
      <c r="CH28" s="111">
        <f>AC28+AN28+AY28+BJ28+BU28+CF28</f>
        <v>18</v>
      </c>
      <c r="CI28" s="109">
        <f>(AA28*AC28+AL28*AN28+AW28*AY28+BH28*BJ28+BS28*BU28+CD28*CF28)/CH28</f>
        <v>2.9444444444444446</v>
      </c>
      <c r="CJ28" s="105" t="str">
        <f>TEXT(CI28,"0.00")</f>
        <v>2.94</v>
      </c>
      <c r="CK28" s="106" t="str">
        <f>IF(AND(CI28&lt;0.8),"Cảnh báo KQHT","Lên lớp")</f>
        <v>Lên lớp</v>
      </c>
      <c r="CL28" s="107">
        <f>AD28+AO28+AZ28+BK28+BV28+CG28</f>
        <v>18</v>
      </c>
      <c r="CM28" s="108">
        <f xml:space="preserve"> (AA28*AD28+AL28*AO28+AW28*AZ28+BH28*BK28+BS28*BV28+CD28*CG28)/CL28</f>
        <v>2.9444444444444446</v>
      </c>
      <c r="CN28" s="412" t="str">
        <f>IF(AND(CM28&lt;1.2),"Cảnh báo KQHT","Lên lớp")</f>
        <v>Lên lớp</v>
      </c>
      <c r="CO28" s="421"/>
      <c r="CP28" s="122">
        <v>9.1999999999999993</v>
      </c>
      <c r="CQ28" s="97">
        <v>8</v>
      </c>
      <c r="CR28" s="97"/>
      <c r="CS28" s="5">
        <f>ROUND((CP28*0.4+CQ28*0.6),1)</f>
        <v>8.5</v>
      </c>
      <c r="CT28" s="25">
        <f>ROUND(MAX((CP28*0.4+CQ28*0.6),(CP28*0.4+CR28*0.6)),1)</f>
        <v>8.5</v>
      </c>
      <c r="CU28" s="176" t="str">
        <f>TEXT(CT28,"0.0")</f>
        <v>8.5</v>
      </c>
      <c r="CV28" s="118" t="str">
        <f>IF(CT28&gt;=8.5,"A",IF(CT28&gt;=8,"B+",IF(CT28&gt;=7,"B",IF(CT28&gt;=6.5,"C+",IF(CT28&gt;=5.5,"C",IF(CT28&gt;=5,"D+",IF(CT28&gt;=4,"D","F")))))))</f>
        <v>A</v>
      </c>
      <c r="CW28" s="117">
        <f>IF(CV28="A",4,IF(CV28="B+",3.5,IF(CV28="B",3,IF(CV28="C+",2.5,IF(CV28="C",2,IF(CV28="D+",1.5,IF(CV28="D",1,0)))))))</f>
        <v>4</v>
      </c>
      <c r="CX28" s="117" t="str">
        <f>TEXT(CW28,"0.0")</f>
        <v>4.0</v>
      </c>
      <c r="CY28" s="10">
        <v>2</v>
      </c>
      <c r="CZ28" s="27">
        <v>2</v>
      </c>
      <c r="DA28" s="122">
        <v>7.3</v>
      </c>
      <c r="DB28" s="97">
        <v>7</v>
      </c>
      <c r="DC28" s="97"/>
      <c r="DD28" s="5">
        <f>ROUND((DA28*0.4+DB28*0.6),1)</f>
        <v>7.1</v>
      </c>
      <c r="DE28" s="25">
        <f>ROUND(MAX((DA28*0.4+DB28*0.6),(DA28*0.4+DC28*0.6)),1)</f>
        <v>7.1</v>
      </c>
      <c r="DF28" s="176" t="str">
        <f>TEXT(DE28,"0.0")</f>
        <v>7.1</v>
      </c>
      <c r="DG28" s="118" t="str">
        <f>IF(DE28&gt;=8.5,"A",IF(DE28&gt;=8,"B+",IF(DE28&gt;=7,"B",IF(DE28&gt;=6.5,"C+",IF(DE28&gt;=5.5,"C",IF(DE28&gt;=5,"D+",IF(DE28&gt;=4,"D","F")))))))</f>
        <v>B</v>
      </c>
      <c r="DH28" s="117">
        <f>IF(DG28="A",4,IF(DG28="B+",3.5,IF(DG28="B",3,IF(DG28="C+",2.5,IF(DG28="C",2,IF(DG28="D+",1.5,IF(DG28="D",1,0)))))))</f>
        <v>3</v>
      </c>
      <c r="DI28" s="117" t="str">
        <f>TEXT(DH28,"0.0")</f>
        <v>3.0</v>
      </c>
      <c r="DJ28" s="10">
        <v>2</v>
      </c>
      <c r="DK28" s="27">
        <v>2</v>
      </c>
      <c r="DL28" s="122">
        <v>8.6</v>
      </c>
      <c r="DM28" s="97">
        <v>9</v>
      </c>
      <c r="DN28" s="97"/>
      <c r="DO28" s="5">
        <f>ROUND((DL28*0.4+DM28*0.6),1)</f>
        <v>8.8000000000000007</v>
      </c>
      <c r="DP28" s="25">
        <f>ROUND(MAX((DL28*0.4+DM28*0.6),(DL28*0.4+DN28*0.6)),1)</f>
        <v>8.8000000000000007</v>
      </c>
      <c r="DQ28" s="176" t="str">
        <f>TEXT(DP28,"0.0")</f>
        <v>8.8</v>
      </c>
      <c r="DR28" s="118" t="str">
        <f>IF(DP28&gt;=8.5,"A",IF(DP28&gt;=8,"B+",IF(DP28&gt;=7,"B",IF(DP28&gt;=6.5,"C+",IF(DP28&gt;=5.5,"C",IF(DP28&gt;=5,"D+",IF(DP28&gt;=4,"D","F")))))))</f>
        <v>A</v>
      </c>
      <c r="DS28" s="117">
        <f>IF(DR28="A",4,IF(DR28="B+",3.5,IF(DR28="B",3,IF(DR28="C+",2.5,IF(DR28="C",2,IF(DR28="D+",1.5,IF(DR28="D",1,0)))))))</f>
        <v>4</v>
      </c>
      <c r="DT28" s="117" t="str">
        <f>TEXT(DS28,"0.0")</f>
        <v>4.0</v>
      </c>
      <c r="DU28" s="10">
        <v>2</v>
      </c>
      <c r="DV28" s="27">
        <v>2</v>
      </c>
      <c r="DW28" s="122">
        <v>8.6999999999999993</v>
      </c>
      <c r="DX28" s="97">
        <v>9</v>
      </c>
      <c r="DY28" s="97"/>
      <c r="DZ28" s="5">
        <f>ROUND((DW28*0.4+DX28*0.6),1)</f>
        <v>8.9</v>
      </c>
      <c r="EA28" s="25">
        <f>ROUND(MAX((DW28*0.4+DX28*0.6),(DW28*0.4+DY28*0.6)),1)</f>
        <v>8.9</v>
      </c>
      <c r="EB28" s="176" t="str">
        <f>TEXT(EA28,"0.0")</f>
        <v>8.9</v>
      </c>
      <c r="EC28" s="118" t="str">
        <f>IF(EA28&gt;=8.5,"A",IF(EA28&gt;=8,"B+",IF(EA28&gt;=7,"B",IF(EA28&gt;=6.5,"C+",IF(EA28&gt;=5.5,"C",IF(EA28&gt;=5,"D+",IF(EA28&gt;=4,"D","F")))))))</f>
        <v>A</v>
      </c>
      <c r="ED28" s="117">
        <f>IF(EC28="A",4,IF(EC28="B+",3.5,IF(EC28="B",3,IF(EC28="C+",2.5,IF(EC28="C",2,IF(EC28="D+",1.5,IF(EC28="D",1,0)))))))</f>
        <v>4</v>
      </c>
      <c r="EE28" s="117" t="str">
        <f>TEXT(ED28,"0.0")</f>
        <v>4.0</v>
      </c>
      <c r="EF28" s="10">
        <v>3</v>
      </c>
      <c r="EG28" s="27">
        <v>3</v>
      </c>
      <c r="EH28" s="122">
        <v>9</v>
      </c>
      <c r="EI28" s="97">
        <v>9</v>
      </c>
      <c r="EJ28" s="97"/>
      <c r="EK28" s="5">
        <f>ROUND((EH28*0.4+EI28*0.6),1)</f>
        <v>9</v>
      </c>
      <c r="EL28" s="25">
        <f>ROUND(MAX((EH28*0.4+EI28*0.6),(EH28*0.4+EJ28*0.6)),1)</f>
        <v>9</v>
      </c>
      <c r="EM28" s="176" t="str">
        <f>TEXT(EL28,"0.0")</f>
        <v>9.0</v>
      </c>
      <c r="EN28" s="118" t="str">
        <f>IF(EL28&gt;=8.5,"A",IF(EL28&gt;=8,"B+",IF(EL28&gt;=7,"B",IF(EL28&gt;=6.5,"C+",IF(EL28&gt;=5.5,"C",IF(EL28&gt;=5,"D+",IF(EL28&gt;=4,"D","F")))))))</f>
        <v>A</v>
      </c>
      <c r="EO28" s="117">
        <f>IF(EN28="A",4,IF(EN28="B+",3.5,IF(EN28="B",3,IF(EN28="C+",2.5,IF(EN28="C",2,IF(EN28="D+",1.5,IF(EN28="D",1,0)))))))</f>
        <v>4</v>
      </c>
      <c r="EP28" s="117" t="str">
        <f>TEXT(EO28,"0.0")</f>
        <v>4.0</v>
      </c>
      <c r="EQ28" s="10">
        <v>4</v>
      </c>
      <c r="ER28" s="27">
        <v>4</v>
      </c>
      <c r="ES28" s="122">
        <v>8.6999999999999993</v>
      </c>
      <c r="ET28" s="97">
        <v>9</v>
      </c>
      <c r="EU28" s="97"/>
      <c r="EV28" s="5">
        <f>ROUND((ES28*0.4+ET28*0.6),1)</f>
        <v>8.9</v>
      </c>
      <c r="EW28" s="25">
        <f>ROUND(MAX((ES28*0.4+ET28*0.6),(ES28*0.4+EU28*0.6)),1)</f>
        <v>8.9</v>
      </c>
      <c r="EX28" s="176" t="str">
        <f>TEXT(EW28,"0.0")</f>
        <v>8.9</v>
      </c>
      <c r="EY28" s="118" t="str">
        <f>IF(EW28&gt;=8.5,"A",IF(EW28&gt;=8,"B+",IF(EW28&gt;=7,"B",IF(EW28&gt;=6.5,"C+",IF(EW28&gt;=5.5,"C",IF(EW28&gt;=5,"D+",IF(EW28&gt;=4,"D","F")))))))</f>
        <v>A</v>
      </c>
      <c r="EZ28" s="117">
        <f>IF(EY28="A",4,IF(EY28="B+",3.5,IF(EY28="B",3,IF(EY28="C+",2.5,IF(EY28="C",2,IF(EY28="D+",1.5,IF(EY28="D",1,0)))))))</f>
        <v>4</v>
      </c>
      <c r="FA28" s="117" t="str">
        <f>TEXT(EZ28,"0.0")</f>
        <v>4.0</v>
      </c>
      <c r="FB28" s="10">
        <v>3</v>
      </c>
      <c r="FC28" s="27">
        <v>3</v>
      </c>
      <c r="FD28" s="508">
        <v>5.8</v>
      </c>
      <c r="FE28" s="97">
        <v>5</v>
      </c>
      <c r="FF28" s="547"/>
      <c r="FG28" s="5">
        <f>ROUND((FD28*0.4+FE28*0.6),1)</f>
        <v>5.3</v>
      </c>
      <c r="FH28" s="25">
        <f>ROUND(MAX((FD28*0.4+FE28*0.6),(FD28*0.4+FF28*0.6)),1)</f>
        <v>5.3</v>
      </c>
      <c r="FI28" s="176" t="str">
        <f>TEXT(FH28,"0.0")</f>
        <v>5.3</v>
      </c>
      <c r="FJ28" s="118" t="str">
        <f>IF(FH28&gt;=8.5,"A",IF(FH28&gt;=8,"B+",IF(FH28&gt;=7,"B",IF(FH28&gt;=6.5,"C+",IF(FH28&gt;=5.5,"C",IF(FH28&gt;=5,"D+",IF(FH28&gt;=4,"D","F")))))))</f>
        <v>D+</v>
      </c>
      <c r="FK28" s="117">
        <f>IF(FJ28="A",4,IF(FJ28="B+",3.5,IF(FJ28="B",3,IF(FJ28="C+",2.5,IF(FJ28="C",2,IF(FJ28="D+",1.5,IF(FJ28="D",1,0)))))))</f>
        <v>1.5</v>
      </c>
      <c r="FL28" s="117" t="str">
        <f>TEXT(FK28,"0.0")</f>
        <v>1.5</v>
      </c>
      <c r="FM28" s="10">
        <v>2</v>
      </c>
      <c r="FN28" s="27">
        <v>2</v>
      </c>
      <c r="FO28" s="497">
        <f>CY28+DJ28+DU28+EF28+EQ28+FB28+FM28</f>
        <v>18</v>
      </c>
      <c r="FP28" s="498">
        <f>(CW28*CY28+DH28*DJ28+DS28*DU28+ED28*EF28+EO28*EQ28+EZ28*FB28+FK28*FM28)/FO28</f>
        <v>3.6111111111111112</v>
      </c>
      <c r="FQ28" s="499" t="str">
        <f>TEXT(FP28,"0.00")</f>
        <v>3.61</v>
      </c>
      <c r="FR28" s="16" t="str">
        <f>IF(AND(FP28&lt;1),"Cảnh báo KQHT","Lên lớp")</f>
        <v>Lên lớp</v>
      </c>
      <c r="FS28" s="497">
        <f>CH28+FO28</f>
        <v>36</v>
      </c>
      <c r="FT28" s="498">
        <f>(CI28*CH28+FO28*FP28)/FS28</f>
        <v>3.2777777777777777</v>
      </c>
      <c r="FU28" s="499" t="str">
        <f>TEXT(FT28,"0.00")</f>
        <v>3.28</v>
      </c>
      <c r="FV28" s="504">
        <f>AD28+AO28+AZ28+BK28+BV28+CG28+CZ28+DK28+DV28+EG28+ER28+FC28+FN28</f>
        <v>36</v>
      </c>
      <c r="FW28" s="500">
        <f>(FN28*FH28+FC28*EW28+ER28*EL28+EG28*EA28+DV28*DP28+DK28*DE28+CZ28*CT28+CG28*CA28+BV28*BP28+BK28*BE28+AZ28*AT28+AO28*AI28+AD28*X28)/FV28</f>
        <v>7.7722222222222239</v>
      </c>
      <c r="FX28" s="501">
        <f>(AA28*AD28+AL28*AO28+AW28*AZ28+BH28*BK28+BS28*BV28+CD28*CG28+CW28*CZ28+DH28*DK28+DS28*DV28+ED28*EG28+EO28*ER28+EZ28*FC28+FK28*FN28)/FV28</f>
        <v>3.2777777777777777</v>
      </c>
      <c r="FY28" s="502" t="str">
        <f>IF(AND(FX28&lt;1.2),"Cảnh báo KQHT","Lên lớp")</f>
        <v>Lên lớp</v>
      </c>
      <c r="FZ28" s="488"/>
      <c r="GA28" s="833">
        <v>8.9</v>
      </c>
      <c r="GB28" s="800">
        <v>7</v>
      </c>
      <c r="GC28" s="800"/>
      <c r="GD28" s="5">
        <f>ROUND((GA28*0.4+GB28*0.6),1)</f>
        <v>7.8</v>
      </c>
      <c r="GE28" s="25">
        <f>ROUND(MAX((GA28*0.4+GB28*0.6),(GA28*0.4+GC28*0.6)),1)</f>
        <v>7.8</v>
      </c>
      <c r="GF28" s="176" t="str">
        <f>TEXT(GE28,"0.0")</f>
        <v>7.8</v>
      </c>
      <c r="GG28" s="118" t="str">
        <f>IF(GE28&gt;=8.5,"A",IF(GE28&gt;=8,"B+",IF(GE28&gt;=7,"B",IF(GE28&gt;=6.5,"C+",IF(GE28&gt;=5.5,"C",IF(GE28&gt;=5,"D+",IF(GE28&gt;=4,"D","F")))))))</f>
        <v>B</v>
      </c>
      <c r="GH28" s="117">
        <f>IF(GG28="A",4,IF(GG28="B+",3.5,IF(GG28="B",3,IF(GG28="C+",2.5,IF(GG28="C",2,IF(GG28="D+",1.5,IF(GG28="D",1,0)))))))</f>
        <v>3</v>
      </c>
      <c r="GI28" s="117" t="str">
        <f>TEXT(GH28,"0.0")</f>
        <v>3.0</v>
      </c>
      <c r="GJ28" s="10">
        <v>2</v>
      </c>
      <c r="GK28" s="27">
        <v>2</v>
      </c>
      <c r="GL28" s="159">
        <v>8.4</v>
      </c>
      <c r="GM28" s="163">
        <v>9</v>
      </c>
      <c r="GN28" s="640"/>
      <c r="GO28" s="5">
        <f>ROUND((GL28*0.4+GM28*0.6),1)</f>
        <v>8.8000000000000007</v>
      </c>
      <c r="GP28" s="25">
        <f>ROUND(MAX((GL28*0.4+GM28*0.6),(GL28*0.4+GN28*0.6)),1)</f>
        <v>8.8000000000000007</v>
      </c>
      <c r="GQ28" s="176" t="str">
        <f>TEXT(GP28,"0.0")</f>
        <v>8.8</v>
      </c>
      <c r="GR28" s="118" t="str">
        <f>IF(GP28&gt;=8.5,"A",IF(GP28&gt;=8,"B+",IF(GP28&gt;=7,"B",IF(GP28&gt;=6.5,"C+",IF(GP28&gt;=5.5,"C",IF(GP28&gt;=5,"D+",IF(GP28&gt;=4,"D","F")))))))</f>
        <v>A</v>
      </c>
      <c r="GS28" s="117">
        <f>IF(GR28="A",4,IF(GR28="B+",3.5,IF(GR28="B",3,IF(GR28="C+",2.5,IF(GR28="C",2,IF(GR28="D+",1.5,IF(GR28="D",1,0)))))))</f>
        <v>4</v>
      </c>
      <c r="GT28" s="117" t="str">
        <f>TEXT(GS28,"0.0")</f>
        <v>4.0</v>
      </c>
      <c r="GU28" s="622">
        <v>2</v>
      </c>
      <c r="GV28" s="27">
        <v>2</v>
      </c>
      <c r="GW28" s="159">
        <v>9.3000000000000007</v>
      </c>
      <c r="GX28" s="163">
        <v>9</v>
      </c>
      <c r="GY28" s="640"/>
      <c r="GZ28" s="5">
        <f>ROUND((GW28*0.4+GX28*0.6),1)</f>
        <v>9.1</v>
      </c>
      <c r="HA28" s="25">
        <f>ROUND(MAX((GW28*0.4+GX28*0.6),(GW28*0.4+GY28*0.6)),1)</f>
        <v>9.1</v>
      </c>
      <c r="HB28" s="176" t="str">
        <f>TEXT(HA28,"0.0")</f>
        <v>9.1</v>
      </c>
      <c r="HC28" s="118" t="str">
        <f>IF(HA28&gt;=8.5,"A",IF(HA28&gt;=8,"B+",IF(HA28&gt;=7,"B",IF(HA28&gt;=6.5,"C+",IF(HA28&gt;=5.5,"C",IF(HA28&gt;=5,"D+",IF(HA28&gt;=4,"D","F")))))))</f>
        <v>A</v>
      </c>
      <c r="HD28" s="117">
        <f>IF(HC28="A",4,IF(HC28="B+",3.5,IF(HC28="B",3,IF(HC28="C+",2.5,IF(HC28="C",2,IF(HC28="D+",1.5,IF(HC28="D",1,0)))))))</f>
        <v>4</v>
      </c>
      <c r="HE28" s="117" t="str">
        <f>TEXT(HD28,"0.0")</f>
        <v>4.0</v>
      </c>
      <c r="HF28" s="10">
        <v>3</v>
      </c>
      <c r="HG28" s="28">
        <v>3</v>
      </c>
      <c r="HH28" s="159">
        <v>8.9</v>
      </c>
      <c r="HI28" s="163">
        <v>9</v>
      </c>
      <c r="HJ28" s="640"/>
      <c r="HK28" s="5">
        <f>ROUND((HH28*0.4+HI28*0.6),1)</f>
        <v>9</v>
      </c>
      <c r="HL28" s="25">
        <f>ROUND(MAX((HH28*0.4+HI28*0.6),(HH28*0.4+HJ28*0.6)),1)</f>
        <v>9</v>
      </c>
      <c r="HM28" s="176" t="str">
        <f>TEXT(HL28,"0.0")</f>
        <v>9.0</v>
      </c>
      <c r="HN28" s="118" t="str">
        <f>IF(HL28&gt;=8.5,"A",IF(HL28&gt;=8,"B+",IF(HL28&gt;=7,"B",IF(HL28&gt;=6.5,"C+",IF(HL28&gt;=5.5,"C",IF(HL28&gt;=5,"D+",IF(HL28&gt;=4,"D","F")))))))</f>
        <v>A</v>
      </c>
      <c r="HO28" s="117">
        <f>IF(HN28="A",4,IF(HN28="B+",3.5,IF(HN28="B",3,IF(HN28="C+",2.5,IF(HN28="C",2,IF(HN28="D+",1.5,IF(HN28="D",1,0)))))))</f>
        <v>4</v>
      </c>
      <c r="HP28" s="117" t="str">
        <f>TEXT(HO28,"0.0")</f>
        <v>4.0</v>
      </c>
      <c r="HQ28" s="10">
        <v>3</v>
      </c>
      <c r="HR28" s="27">
        <v>3</v>
      </c>
      <c r="HS28" s="362">
        <v>8.3000000000000007</v>
      </c>
      <c r="HT28" s="121">
        <v>9</v>
      </c>
      <c r="HU28" s="121"/>
      <c r="HV28" s="5">
        <f>ROUND((HS28*0.4+HT28*0.6),1)</f>
        <v>8.6999999999999993</v>
      </c>
      <c r="HW28" s="25">
        <f>ROUND(MAX((HS28*0.4+HT28*0.6),(HS28*0.4+HU28*0.6)),1)</f>
        <v>8.6999999999999993</v>
      </c>
      <c r="HX28" s="176" t="str">
        <f>TEXT(HW28,"0.0")</f>
        <v>8.7</v>
      </c>
      <c r="HY28" s="118" t="str">
        <f>IF(HW28&gt;=8.5,"A",IF(HW28&gt;=8,"B+",IF(HW28&gt;=7,"B",IF(HW28&gt;=6.5,"C+",IF(HW28&gt;=5.5,"C",IF(HW28&gt;=5,"D+",IF(HW28&gt;=4,"D","F")))))))</f>
        <v>A</v>
      </c>
      <c r="HZ28" s="117">
        <f>IF(HY28="A",4,IF(HY28="B+",3.5,IF(HY28="B",3,IF(HY28="C+",2.5,IF(HY28="C",2,IF(HY28="D+",1.5,IF(HY28="D",1,0)))))))</f>
        <v>4</v>
      </c>
      <c r="IA28" s="117" t="str">
        <f>TEXT(HZ28,"0.0")</f>
        <v>4.0</v>
      </c>
      <c r="IB28" s="10">
        <v>3</v>
      </c>
      <c r="IC28" s="27">
        <v>3</v>
      </c>
      <c r="ID28" s="31">
        <v>8.4</v>
      </c>
      <c r="IE28" s="800">
        <v>9</v>
      </c>
      <c r="IF28" s="800"/>
      <c r="IG28" s="816">
        <f>ROUND((ID28*0.4+IE28*0.6),1)</f>
        <v>8.8000000000000007</v>
      </c>
      <c r="IH28" s="817">
        <f>ROUND(MAX((ID28*0.4+IE28*0.6),(ID28*0.4+IF28*0.6)),1)</f>
        <v>8.8000000000000007</v>
      </c>
      <c r="II28" s="818" t="str">
        <f>TEXT(IH28,"0.0")</f>
        <v>8.8</v>
      </c>
      <c r="IJ28" s="819" t="str">
        <f>IF(IH28&gt;=8.5,"A",IF(IH28&gt;=8,"B+",IF(IH28&gt;=7,"B",IF(IH28&gt;=6.5,"C+",IF(IH28&gt;=5.5,"C",IF(IH28&gt;=5,"D+",IF(IH28&gt;=4,"D","F")))))))</f>
        <v>A</v>
      </c>
      <c r="IK28" s="820">
        <f>IF(IJ28="A",4,IF(IJ28="B+",3.5,IF(IJ28="B",3,IF(IJ28="C+",2.5,IF(IJ28="C",2,IF(IJ28="D+",1.5,IF(IJ28="D",1,0)))))))</f>
        <v>4</v>
      </c>
      <c r="IL28" s="820" t="str">
        <f>TEXT(IK28,"0.0")</f>
        <v>4.0</v>
      </c>
      <c r="IM28" s="821">
        <v>2</v>
      </c>
      <c r="IN28" s="822">
        <v>2</v>
      </c>
      <c r="IO28" s="122">
        <v>8</v>
      </c>
      <c r="IP28" s="97">
        <v>8</v>
      </c>
      <c r="IQ28" s="97"/>
      <c r="IR28" s="5">
        <f>ROUND((IO28*0.4+IP28*0.6),1)</f>
        <v>8</v>
      </c>
      <c r="IS28" s="25">
        <f>ROUND(MAX((IO28*0.4+IP28*0.6),(IO28*0.4+IQ28*0.6)),1)</f>
        <v>8</v>
      </c>
      <c r="IT28" s="176" t="str">
        <f>TEXT(IS28,"0.0")</f>
        <v>8.0</v>
      </c>
      <c r="IU28" s="118" t="str">
        <f>IF(IS28&gt;=8.5,"A",IF(IS28&gt;=8,"B+",IF(IS28&gt;=7,"B",IF(IS28&gt;=6.5,"C+",IF(IS28&gt;=5.5,"C",IF(IS28&gt;=5,"D+",IF(IS28&gt;=4,"D","F")))))))</f>
        <v>B+</v>
      </c>
      <c r="IV28" s="117">
        <f>IF(IU28="A",4,IF(IU28="B+",3.5,IF(IU28="B",3,IF(IU28="C+",2.5,IF(IU28="C",2,IF(IU28="D+",1.5,IF(IU28="D",1,0)))))))</f>
        <v>3.5</v>
      </c>
      <c r="IW28" s="117" t="str">
        <f>TEXT(IV28,"0.0")</f>
        <v>3.5</v>
      </c>
      <c r="IX28" s="10">
        <v>3</v>
      </c>
      <c r="IY28" s="27">
        <v>3</v>
      </c>
      <c r="IZ28" s="508">
        <v>8</v>
      </c>
      <c r="JA28" s="97">
        <v>8</v>
      </c>
      <c r="JB28" s="547"/>
      <c r="JC28" s="5">
        <f>ROUND((IZ28*0.4+JA28*0.6),1)</f>
        <v>8</v>
      </c>
      <c r="JD28" s="25">
        <f>ROUND(MAX((IZ28*0.4+JA28*0.6),(IZ28*0.4+JB28*0.6)),1)</f>
        <v>8</v>
      </c>
      <c r="JE28" s="176" t="str">
        <f>TEXT(JD28,"0.0")</f>
        <v>8.0</v>
      </c>
      <c r="JF28" s="118" t="str">
        <f>IF(JD28&gt;=8.5,"A",IF(JD28&gt;=8,"B+",IF(JD28&gt;=7,"B",IF(JD28&gt;=6.5,"C+",IF(JD28&gt;=5.5,"C",IF(JD28&gt;=5,"D+",IF(JD28&gt;=4,"D","F")))))))</f>
        <v>B+</v>
      </c>
      <c r="JG28" s="117">
        <f>IF(JF28="A",4,IF(JF28="B+",3.5,IF(JF28="B",3,IF(JF28="C+",2.5,IF(JF28="C",2,IF(JF28="D+",1.5,IF(JF28="D",1,0)))))))</f>
        <v>3.5</v>
      </c>
      <c r="JH28" s="117" t="str">
        <f>TEXT(JG28,"0.0")</f>
        <v>3.5</v>
      </c>
      <c r="JI28" s="10">
        <v>2</v>
      </c>
      <c r="JJ28" s="27">
        <v>2</v>
      </c>
      <c r="JK28" s="31">
        <v>8.1</v>
      </c>
      <c r="JL28" s="800">
        <v>9</v>
      </c>
      <c r="JM28" s="801"/>
      <c r="JN28" s="5">
        <f>ROUND((JK28*0.4+JL28*0.6),1)</f>
        <v>8.6</v>
      </c>
      <c r="JO28" s="25">
        <f>ROUND(MAX((JK28*0.4+JL28*0.6),(JK28*0.4+JM28*0.6)),1)</f>
        <v>8.6</v>
      </c>
      <c r="JP28" s="176" t="str">
        <f>TEXT(JO28,"0.0")</f>
        <v>8.6</v>
      </c>
      <c r="JQ28" s="118" t="str">
        <f>IF(JO28&gt;=8.5,"A",IF(JO28&gt;=8,"B+",IF(JO28&gt;=7,"B",IF(JO28&gt;=6.5,"C+",IF(JO28&gt;=5.5,"C",IF(JO28&gt;=5,"D+",IF(JO28&gt;=4,"D","F")))))))</f>
        <v>A</v>
      </c>
      <c r="JR28" s="117">
        <f>IF(JQ28="A",4,IF(JQ28="B+",3.5,IF(JQ28="B",3,IF(JQ28="C+",2.5,IF(JQ28="C",2,IF(JQ28="D+",1.5,IF(JQ28="D",1,0)))))))</f>
        <v>4</v>
      </c>
      <c r="JS28" s="117" t="str">
        <f>TEXT(JR28,"0.0")</f>
        <v>4.0</v>
      </c>
      <c r="JT28" s="10">
        <v>3</v>
      </c>
      <c r="JU28" s="27">
        <v>3</v>
      </c>
      <c r="JV28" s="122">
        <v>8.8000000000000007</v>
      </c>
      <c r="JW28" s="454">
        <v>8</v>
      </c>
      <c r="JX28" s="454"/>
      <c r="JY28" s="5">
        <f>ROUND((JV28*0.4+JW28*0.6),1)</f>
        <v>8.3000000000000007</v>
      </c>
      <c r="JZ28" s="25">
        <f>ROUND(MAX((JV28*0.4+JW28*0.6),(JV28*0.4+JX28*0.6)),1)</f>
        <v>8.3000000000000007</v>
      </c>
      <c r="KA28" s="176" t="str">
        <f>TEXT(JZ28,"0.0")</f>
        <v>8.3</v>
      </c>
      <c r="KB28" s="118" t="str">
        <f>IF(JZ28&gt;=8.5,"A",IF(JZ28&gt;=8,"B+",IF(JZ28&gt;=7,"B",IF(JZ28&gt;=6.5,"C+",IF(JZ28&gt;=5.5,"C",IF(JZ28&gt;=5,"D+",IF(JZ28&gt;=4,"D","F")))))))</f>
        <v>B+</v>
      </c>
      <c r="KC28" s="117">
        <f>IF(KB28="A",4,IF(KB28="B+",3.5,IF(KB28="B",3,IF(KB28="C+",2.5,IF(KB28="C",2,IF(KB28="D+",1.5,IF(KB28="D",1,0)))))))</f>
        <v>3.5</v>
      </c>
      <c r="KD28" s="117" t="str">
        <f>TEXT(KC28,"0.0")</f>
        <v>3.5</v>
      </c>
      <c r="KE28" s="10">
        <v>2</v>
      </c>
      <c r="KF28" s="27">
        <v>2</v>
      </c>
      <c r="KG28" s="884">
        <f>GJ28+GU28+HF28+HQ28+IB28+IM28+IX28+JI28+JT28+KE28</f>
        <v>25</v>
      </c>
      <c r="KH28" s="885">
        <f>(GH28*GJ28+GS28*GU28+HD28*HF28+HO28*HQ28+HZ28*IB28+IK28*IM28+IV28*IX28+JG28*JI28+JR28*JT28+KC28*KE28)/KG28</f>
        <v>3.78</v>
      </c>
      <c r="KI28" s="886" t="str">
        <f>TEXT(KH28,"0.00")</f>
        <v>3.78</v>
      </c>
      <c r="KJ28" s="521" t="str">
        <f>IF(AND(KH28&lt;1),"Cảnh báo KQHT","Lên lớp")</f>
        <v>Lên lớp</v>
      </c>
      <c r="KK28" s="887">
        <f>FS28+KG28</f>
        <v>61</v>
      </c>
      <c r="KL28" s="885">
        <f>(CI28*CH28+FP28*FO28+KH28*KG28)/KK28</f>
        <v>3.4836065573770494</v>
      </c>
      <c r="KM28" s="886" t="str">
        <f>TEXT(KL28,"0.00")</f>
        <v>3.48</v>
      </c>
      <c r="KN28" s="888">
        <f>GK28+GV28+HG28+HR28+IC28+IN28+IY28+JJ28+JU28+KF28</f>
        <v>25</v>
      </c>
      <c r="KO28" s="889">
        <f xml:space="preserve"> (KF28*JZ28+JU28*JO28+JJ28*JD28+IY28*IS28+IN28*IH28+IC28*HW28+HR28*HL28+HG28*HA28+GV28*GP28+GK28*GE28)/KN28</f>
        <v>8.5439999999999987</v>
      </c>
      <c r="KP28" s="890">
        <f xml:space="preserve"> (GH28*GK28+GS28*GV28+HD28*HG28+HO28*HR28+HZ28*IC28+IK28*IN28+IV28*IY28+JG28*JJ28+JR28*JU28+KC28*KF28)/KN28</f>
        <v>3.78</v>
      </c>
      <c r="KQ28" s="891">
        <f>FV28+KN28</f>
        <v>61</v>
      </c>
      <c r="KR28" s="892">
        <f xml:space="preserve"> (KO28*KN28+FV28*FW28)/KQ28</f>
        <v>8.0885245901639351</v>
      </c>
      <c r="KS28" s="893">
        <f xml:space="preserve"> (FV28*FX28+KP28*KN28)/KQ28</f>
        <v>3.4836065573770494</v>
      </c>
      <c r="KT28" s="521" t="str">
        <f>IF(AND(KS28&lt;1.4),"Cảnh báo KQHT","Lên lớp")</f>
        <v>Lên lớp</v>
      </c>
      <c r="KU28" s="1235"/>
      <c r="KV28" s="1668">
        <v>8</v>
      </c>
      <c r="KW28" s="1679">
        <v>9</v>
      </c>
      <c r="KX28" s="9"/>
      <c r="KY28" s="5">
        <f t="shared" si="184"/>
        <v>8.6</v>
      </c>
      <c r="KZ28" s="25">
        <f t="shared" si="185"/>
        <v>8.6</v>
      </c>
      <c r="LA28" s="176" t="str">
        <f t="shared" si="186"/>
        <v>8.6</v>
      </c>
      <c r="LB28" s="118" t="str">
        <f t="shared" si="187"/>
        <v>A</v>
      </c>
      <c r="LC28" s="117">
        <f t="shared" si="188"/>
        <v>4</v>
      </c>
      <c r="LD28" s="117" t="str">
        <f t="shared" si="189"/>
        <v>4.0</v>
      </c>
      <c r="LE28" s="10">
        <v>4</v>
      </c>
      <c r="LF28" s="27">
        <v>4</v>
      </c>
      <c r="LG28" s="122">
        <v>8.1999999999999993</v>
      </c>
      <c r="LH28" s="97">
        <v>8</v>
      </c>
      <c r="LI28" s="97"/>
      <c r="LJ28" s="5">
        <f t="shared" si="190"/>
        <v>8.1</v>
      </c>
      <c r="LK28" s="25">
        <f t="shared" si="191"/>
        <v>8.1</v>
      </c>
      <c r="LL28" s="176" t="str">
        <f t="shared" si="192"/>
        <v>8.1</v>
      </c>
      <c r="LM28" s="118" t="str">
        <f t="shared" si="193"/>
        <v>B+</v>
      </c>
      <c r="LN28" s="117">
        <f t="shared" si="194"/>
        <v>3.5</v>
      </c>
      <c r="LO28" s="117" t="str">
        <f t="shared" si="195"/>
        <v>3.5</v>
      </c>
      <c r="LP28" s="10">
        <v>1</v>
      </c>
      <c r="LQ28" s="27">
        <v>1</v>
      </c>
      <c r="LR28" s="508">
        <v>9</v>
      </c>
      <c r="LS28" s="547">
        <v>9</v>
      </c>
      <c r="LT28" s="547"/>
      <c r="LU28" s="5">
        <f t="shared" si="196"/>
        <v>9</v>
      </c>
      <c r="LV28" s="25">
        <f t="shared" si="197"/>
        <v>9</v>
      </c>
      <c r="LW28" s="176" t="str">
        <f t="shared" si="198"/>
        <v>9.0</v>
      </c>
      <c r="LX28" s="118" t="str">
        <f t="shared" si="199"/>
        <v>A</v>
      </c>
      <c r="LY28" s="117">
        <f t="shared" si="200"/>
        <v>4</v>
      </c>
      <c r="LZ28" s="117" t="str">
        <f t="shared" si="201"/>
        <v>4.0</v>
      </c>
      <c r="MA28" s="10">
        <v>1</v>
      </c>
      <c r="MB28" s="27">
        <v>1</v>
      </c>
      <c r="MC28" s="1567">
        <v>7.6</v>
      </c>
      <c r="MD28" s="97">
        <v>10</v>
      </c>
      <c r="ME28" s="9"/>
      <c r="MF28" s="816">
        <f t="shared" si="202"/>
        <v>9</v>
      </c>
      <c r="MG28" s="817">
        <f t="shared" si="203"/>
        <v>9</v>
      </c>
      <c r="MH28" s="818" t="str">
        <f t="shared" si="204"/>
        <v>9.0</v>
      </c>
      <c r="MI28" s="819" t="str">
        <f t="shared" si="205"/>
        <v>A</v>
      </c>
      <c r="MJ28" s="820">
        <f t="shared" si="110"/>
        <v>4</v>
      </c>
      <c r="MK28" s="820" t="str">
        <f t="shared" si="111"/>
        <v>4.0</v>
      </c>
      <c r="ML28" s="821">
        <v>2</v>
      </c>
      <c r="MM28" s="822">
        <v>2</v>
      </c>
      <c r="MN28" s="1668">
        <v>8.5</v>
      </c>
      <c r="MO28" s="1682">
        <v>8</v>
      </c>
      <c r="MP28" s="9"/>
      <c r="MQ28" s="855">
        <f t="shared" si="206"/>
        <v>8.1999999999999993</v>
      </c>
      <c r="MR28" s="856">
        <f t="shared" si="207"/>
        <v>8.1999999999999993</v>
      </c>
      <c r="MS28" s="857" t="str">
        <f t="shared" si="208"/>
        <v>8.2</v>
      </c>
      <c r="MT28" s="858" t="str">
        <f t="shared" si="209"/>
        <v>B+</v>
      </c>
      <c r="MU28" s="859">
        <f t="shared" si="112"/>
        <v>3.5</v>
      </c>
      <c r="MV28" s="859" t="str">
        <f t="shared" si="113"/>
        <v>3.5</v>
      </c>
      <c r="MW28" s="781">
        <v>2</v>
      </c>
      <c r="MX28" s="860">
        <v>2</v>
      </c>
      <c r="MY28" s="1668">
        <v>7.8</v>
      </c>
      <c r="MZ28" s="1696">
        <v>8</v>
      </c>
      <c r="NA28" s="9"/>
      <c r="NB28" s="1704">
        <f t="shared" si="210"/>
        <v>7.9</v>
      </c>
      <c r="NC28" s="1705">
        <f t="shared" si="211"/>
        <v>7.9</v>
      </c>
      <c r="ND28" s="857" t="str">
        <f t="shared" si="212"/>
        <v>7.9</v>
      </c>
      <c r="NE28" s="1706" t="str">
        <f t="shared" si="213"/>
        <v>B</v>
      </c>
      <c r="NF28" s="1705">
        <f t="shared" si="214"/>
        <v>3</v>
      </c>
      <c r="NG28" s="1705" t="str">
        <f t="shared" si="215"/>
        <v>3.0</v>
      </c>
      <c r="NH28" s="1707">
        <v>2</v>
      </c>
      <c r="NI28" s="860">
        <v>2</v>
      </c>
      <c r="NJ28" s="1719">
        <f t="shared" si="216"/>
        <v>12</v>
      </c>
      <c r="NK28" s="1720">
        <f t="shared" si="217"/>
        <v>3.7083333333333335</v>
      </c>
      <c r="NL28" s="1721" t="str">
        <f t="shared" si="218"/>
        <v>3.71</v>
      </c>
    </row>
    <row r="29" spans="1:376" ht="17.25" customHeight="1" x14ac:dyDescent="0.3">
      <c r="A29" s="126">
        <v>52</v>
      </c>
      <c r="B29" s="561" t="s">
        <v>99</v>
      </c>
      <c r="C29" s="1566" t="s">
        <v>307</v>
      </c>
      <c r="D29" s="595" t="s">
        <v>308</v>
      </c>
      <c r="E29" s="596" t="s">
        <v>309</v>
      </c>
      <c r="F29" s="615" t="s">
        <v>491</v>
      </c>
      <c r="G29" s="211" t="s">
        <v>369</v>
      </c>
      <c r="H29" s="212" t="s">
        <v>16</v>
      </c>
      <c r="I29" s="355" t="s">
        <v>44</v>
      </c>
      <c r="J29" s="385">
        <v>5.8</v>
      </c>
      <c r="K29" s="381" t="str">
        <f t="shared" si="0"/>
        <v>5.8</v>
      </c>
      <c r="L29" s="302" t="str">
        <f t="shared" si="1"/>
        <v>C</v>
      </c>
      <c r="M29" s="117">
        <f t="shared" si="2"/>
        <v>2</v>
      </c>
      <c r="N29" s="67" t="str">
        <f t="shared" si="3"/>
        <v>2.0</v>
      </c>
      <c r="O29" s="1100">
        <v>6</v>
      </c>
      <c r="P29" s="176" t="str">
        <f t="shared" si="4"/>
        <v>6.0</v>
      </c>
      <c r="Q29" s="118" t="str">
        <f t="shared" si="5"/>
        <v>C</v>
      </c>
      <c r="R29" s="117">
        <f t="shared" si="6"/>
        <v>2</v>
      </c>
      <c r="S29" s="67" t="str">
        <f t="shared" si="7"/>
        <v>2.0</v>
      </c>
      <c r="T29" s="273">
        <v>7.7</v>
      </c>
      <c r="U29" s="275">
        <v>6</v>
      </c>
      <c r="V29" s="275"/>
      <c r="W29" s="60">
        <f t="shared" si="219"/>
        <v>6.7</v>
      </c>
      <c r="X29" s="114">
        <f t="shared" si="220"/>
        <v>6.7</v>
      </c>
      <c r="Y29" s="176" t="str">
        <f t="shared" si="10"/>
        <v>6.7</v>
      </c>
      <c r="Z29" s="115" t="str">
        <f t="shared" si="221"/>
        <v>C+</v>
      </c>
      <c r="AA29" s="116">
        <f t="shared" si="222"/>
        <v>2.5</v>
      </c>
      <c r="AB29" s="116" t="str">
        <f t="shared" si="223"/>
        <v>2.5</v>
      </c>
      <c r="AC29" s="61">
        <v>3</v>
      </c>
      <c r="AD29" s="27">
        <v>3</v>
      </c>
      <c r="AE29" s="280">
        <v>8.1999999999999993</v>
      </c>
      <c r="AF29" s="297">
        <v>9</v>
      </c>
      <c r="AG29" s="195"/>
      <c r="AH29" s="53">
        <f t="shared" si="14"/>
        <v>8.6999999999999993</v>
      </c>
      <c r="AI29" s="54">
        <f t="shared" si="15"/>
        <v>8.6999999999999993</v>
      </c>
      <c r="AJ29" s="183" t="str">
        <f t="shared" si="16"/>
        <v>8.7</v>
      </c>
      <c r="AK29" s="115" t="str">
        <f t="shared" si="224"/>
        <v>A</v>
      </c>
      <c r="AL29" s="116">
        <f t="shared" si="225"/>
        <v>4</v>
      </c>
      <c r="AM29" s="116" t="str">
        <f t="shared" si="226"/>
        <v>4.0</v>
      </c>
      <c r="AN29" s="191">
        <v>3</v>
      </c>
      <c r="AO29" s="401">
        <v>3</v>
      </c>
      <c r="AP29" s="280">
        <v>6.7</v>
      </c>
      <c r="AQ29" s="297">
        <v>6</v>
      </c>
      <c r="AR29" s="195"/>
      <c r="AS29" s="5">
        <f t="shared" si="20"/>
        <v>6.3</v>
      </c>
      <c r="AT29" s="25">
        <f t="shared" si="21"/>
        <v>6.3</v>
      </c>
      <c r="AU29" s="176" t="str">
        <f t="shared" si="22"/>
        <v>6.3</v>
      </c>
      <c r="AV29" s="118" t="str">
        <f t="shared" si="23"/>
        <v>C</v>
      </c>
      <c r="AW29" s="117">
        <f t="shared" si="24"/>
        <v>2</v>
      </c>
      <c r="AX29" s="117" t="str">
        <f t="shared" si="25"/>
        <v>2.0</v>
      </c>
      <c r="AY29" s="61">
        <v>3</v>
      </c>
      <c r="AZ29" s="28">
        <v>3</v>
      </c>
      <c r="BA29" s="199">
        <v>8.8000000000000007</v>
      </c>
      <c r="BB29" s="275">
        <v>7</v>
      </c>
      <c r="BC29" s="275"/>
      <c r="BD29" s="5">
        <f t="shared" si="227"/>
        <v>7.7</v>
      </c>
      <c r="BE29" s="114">
        <f t="shared" si="228"/>
        <v>7.7</v>
      </c>
      <c r="BF29" s="176" t="str">
        <f t="shared" si="229"/>
        <v>7.7</v>
      </c>
      <c r="BG29" s="115" t="str">
        <f t="shared" si="230"/>
        <v>B</v>
      </c>
      <c r="BH29" s="116">
        <f t="shared" si="231"/>
        <v>3</v>
      </c>
      <c r="BI29" s="116" t="str">
        <f t="shared" si="232"/>
        <v>3.0</v>
      </c>
      <c r="BJ29" s="61">
        <v>4</v>
      </c>
      <c r="BK29" s="27">
        <v>4</v>
      </c>
      <c r="BL29" s="283">
        <v>6.7</v>
      </c>
      <c r="BM29" s="297">
        <v>5</v>
      </c>
      <c r="BN29" s="195"/>
      <c r="BO29" s="5">
        <f t="shared" si="32"/>
        <v>5.7</v>
      </c>
      <c r="BP29" s="25">
        <f t="shared" si="33"/>
        <v>5.7</v>
      </c>
      <c r="BQ29" s="176" t="str">
        <f t="shared" si="34"/>
        <v>5.7</v>
      </c>
      <c r="BR29" s="118" t="str">
        <f t="shared" si="35"/>
        <v>C</v>
      </c>
      <c r="BS29" s="116">
        <f t="shared" si="233"/>
        <v>2</v>
      </c>
      <c r="BT29" s="116" t="str">
        <f t="shared" si="234"/>
        <v>2.0</v>
      </c>
      <c r="BU29" s="61">
        <v>3</v>
      </c>
      <c r="BV29" s="27">
        <v>3</v>
      </c>
      <c r="BW29" s="199">
        <v>8.3000000000000007</v>
      </c>
      <c r="BX29" s="245">
        <v>8</v>
      </c>
      <c r="BY29" s="195"/>
      <c r="BZ29" s="192">
        <f t="shared" si="235"/>
        <v>8.1</v>
      </c>
      <c r="CA29" s="193">
        <f t="shared" si="236"/>
        <v>8.1</v>
      </c>
      <c r="CB29" s="176" t="str">
        <f t="shared" si="237"/>
        <v>8.1</v>
      </c>
      <c r="CC29" s="194" t="str">
        <f t="shared" si="238"/>
        <v>B+</v>
      </c>
      <c r="CD29" s="116">
        <f t="shared" si="239"/>
        <v>3.5</v>
      </c>
      <c r="CE29" s="116" t="str">
        <f t="shared" si="240"/>
        <v>3.5</v>
      </c>
      <c r="CF29" s="61">
        <v>2</v>
      </c>
      <c r="CG29" s="27">
        <v>2</v>
      </c>
      <c r="CH29" s="111">
        <f t="shared" si="44"/>
        <v>18</v>
      </c>
      <c r="CI29" s="109">
        <f t="shared" si="45"/>
        <v>2.8055555555555554</v>
      </c>
      <c r="CJ29" s="105" t="str">
        <f t="shared" si="46"/>
        <v>2.81</v>
      </c>
      <c r="CK29" s="106" t="str">
        <f t="shared" si="47"/>
        <v>Lên lớp</v>
      </c>
      <c r="CL29" s="107">
        <f t="shared" si="48"/>
        <v>18</v>
      </c>
      <c r="CM29" s="108">
        <f t="shared" si="49"/>
        <v>2.8055555555555554</v>
      </c>
      <c r="CN29" s="412" t="str">
        <f t="shared" si="50"/>
        <v>Lên lớp</v>
      </c>
      <c r="CO29" s="421"/>
      <c r="CP29" s="122">
        <v>9.6</v>
      </c>
      <c r="CQ29" s="97">
        <v>8</v>
      </c>
      <c r="CR29" s="97"/>
      <c r="CS29" s="5">
        <f t="shared" si="51"/>
        <v>8.6</v>
      </c>
      <c r="CT29" s="25">
        <f t="shared" si="52"/>
        <v>8.6</v>
      </c>
      <c r="CU29" s="176" t="str">
        <f t="shared" si="53"/>
        <v>8.6</v>
      </c>
      <c r="CV29" s="118" t="str">
        <f t="shared" si="54"/>
        <v>A</v>
      </c>
      <c r="CW29" s="117">
        <f t="shared" si="55"/>
        <v>4</v>
      </c>
      <c r="CX29" s="117" t="str">
        <f t="shared" si="56"/>
        <v>4.0</v>
      </c>
      <c r="CY29" s="10">
        <v>2</v>
      </c>
      <c r="CZ29" s="27">
        <v>2</v>
      </c>
      <c r="DA29" s="122">
        <v>8.4</v>
      </c>
      <c r="DB29" s="97">
        <v>7</v>
      </c>
      <c r="DC29" s="97"/>
      <c r="DD29" s="5">
        <f t="shared" si="57"/>
        <v>7.6</v>
      </c>
      <c r="DE29" s="25">
        <f t="shared" si="58"/>
        <v>7.6</v>
      </c>
      <c r="DF29" s="176" t="str">
        <f t="shared" si="59"/>
        <v>7.6</v>
      </c>
      <c r="DG29" s="118" t="str">
        <f t="shared" si="60"/>
        <v>B</v>
      </c>
      <c r="DH29" s="117">
        <f t="shared" si="61"/>
        <v>3</v>
      </c>
      <c r="DI29" s="117" t="str">
        <f t="shared" si="62"/>
        <v>3.0</v>
      </c>
      <c r="DJ29" s="10">
        <v>2</v>
      </c>
      <c r="DK29" s="27">
        <v>2</v>
      </c>
      <c r="DL29" s="159">
        <v>8.6</v>
      </c>
      <c r="DM29" s="97">
        <v>9</v>
      </c>
      <c r="DN29" s="97"/>
      <c r="DO29" s="5">
        <f t="shared" si="63"/>
        <v>8.8000000000000007</v>
      </c>
      <c r="DP29" s="25">
        <f t="shared" si="64"/>
        <v>8.8000000000000007</v>
      </c>
      <c r="DQ29" s="176" t="str">
        <f t="shared" si="65"/>
        <v>8.8</v>
      </c>
      <c r="DR29" s="118" t="str">
        <f t="shared" si="66"/>
        <v>A</v>
      </c>
      <c r="DS29" s="117">
        <f t="shared" si="67"/>
        <v>4</v>
      </c>
      <c r="DT29" s="117" t="str">
        <f t="shared" si="68"/>
        <v>4.0</v>
      </c>
      <c r="DU29" s="10">
        <v>2</v>
      </c>
      <c r="DV29" s="27">
        <v>2</v>
      </c>
      <c r="DW29" s="122">
        <v>8</v>
      </c>
      <c r="DX29" s="97">
        <v>9</v>
      </c>
      <c r="DY29" s="97"/>
      <c r="DZ29" s="5">
        <f t="shared" si="69"/>
        <v>8.6</v>
      </c>
      <c r="EA29" s="25">
        <f t="shared" si="70"/>
        <v>8.6</v>
      </c>
      <c r="EB29" s="176" t="str">
        <f t="shared" si="71"/>
        <v>8.6</v>
      </c>
      <c r="EC29" s="118" t="str">
        <f t="shared" si="72"/>
        <v>A</v>
      </c>
      <c r="ED29" s="117">
        <f t="shared" si="73"/>
        <v>4</v>
      </c>
      <c r="EE29" s="117" t="str">
        <f t="shared" si="74"/>
        <v>4.0</v>
      </c>
      <c r="EF29" s="10">
        <v>3</v>
      </c>
      <c r="EG29" s="27">
        <v>3</v>
      </c>
      <c r="EH29" s="122">
        <v>9</v>
      </c>
      <c r="EI29" s="97">
        <v>9</v>
      </c>
      <c r="EJ29" s="97"/>
      <c r="EK29" s="5">
        <f t="shared" si="75"/>
        <v>9</v>
      </c>
      <c r="EL29" s="25">
        <f t="shared" si="76"/>
        <v>9</v>
      </c>
      <c r="EM29" s="176" t="str">
        <f t="shared" si="77"/>
        <v>9.0</v>
      </c>
      <c r="EN29" s="118" t="str">
        <f t="shared" si="78"/>
        <v>A</v>
      </c>
      <c r="EO29" s="117">
        <f t="shared" si="79"/>
        <v>4</v>
      </c>
      <c r="EP29" s="117" t="str">
        <f t="shared" si="80"/>
        <v>4.0</v>
      </c>
      <c r="EQ29" s="10">
        <v>4</v>
      </c>
      <c r="ER29" s="27">
        <v>4</v>
      </c>
      <c r="ES29" s="122">
        <v>8.4</v>
      </c>
      <c r="ET29" s="97">
        <v>9</v>
      </c>
      <c r="EU29" s="97"/>
      <c r="EV29" s="5">
        <f t="shared" si="81"/>
        <v>8.8000000000000007</v>
      </c>
      <c r="EW29" s="25">
        <f t="shared" si="82"/>
        <v>8.8000000000000007</v>
      </c>
      <c r="EX29" s="176" t="str">
        <f t="shared" si="83"/>
        <v>8.8</v>
      </c>
      <c r="EY29" s="118" t="str">
        <f t="shared" si="84"/>
        <v>A</v>
      </c>
      <c r="EZ29" s="117">
        <f t="shared" si="85"/>
        <v>4</v>
      </c>
      <c r="FA29" s="117" t="str">
        <f t="shared" si="86"/>
        <v>4.0</v>
      </c>
      <c r="FB29" s="10">
        <v>3</v>
      </c>
      <c r="FC29" s="27">
        <v>3</v>
      </c>
      <c r="FD29" s="508">
        <v>8.5</v>
      </c>
      <c r="FE29" s="97">
        <v>7</v>
      </c>
      <c r="FF29" s="547"/>
      <c r="FG29" s="5">
        <f t="shared" si="87"/>
        <v>7.6</v>
      </c>
      <c r="FH29" s="25">
        <f t="shared" si="88"/>
        <v>7.6</v>
      </c>
      <c r="FI29" s="176" t="str">
        <f t="shared" si="89"/>
        <v>7.6</v>
      </c>
      <c r="FJ29" s="118" t="str">
        <f t="shared" si="90"/>
        <v>B</v>
      </c>
      <c r="FK29" s="117">
        <f t="shared" si="91"/>
        <v>3</v>
      </c>
      <c r="FL29" s="117" t="str">
        <f t="shared" si="92"/>
        <v>3.0</v>
      </c>
      <c r="FM29" s="10">
        <v>2</v>
      </c>
      <c r="FN29" s="27">
        <v>2</v>
      </c>
      <c r="FO29" s="497">
        <f t="shared" si="93"/>
        <v>18</v>
      </c>
      <c r="FP29" s="498">
        <f t="shared" si="94"/>
        <v>3.7777777777777777</v>
      </c>
      <c r="FQ29" s="499" t="str">
        <f t="shared" si="95"/>
        <v>3.78</v>
      </c>
      <c r="FR29" s="16" t="str">
        <f t="shared" si="96"/>
        <v>Lên lớp</v>
      </c>
      <c r="FS29" s="497">
        <f t="shared" si="97"/>
        <v>36</v>
      </c>
      <c r="FT29" s="498">
        <f t="shared" si="98"/>
        <v>3.2916666666666665</v>
      </c>
      <c r="FU29" s="499" t="str">
        <f t="shared" si="99"/>
        <v>3.29</v>
      </c>
      <c r="FV29" s="504">
        <f t="shared" si="100"/>
        <v>36</v>
      </c>
      <c r="FW29" s="500">
        <f t="shared" si="101"/>
        <v>7.8500000000000005</v>
      </c>
      <c r="FX29" s="501">
        <f t="shared" si="102"/>
        <v>3.2916666666666665</v>
      </c>
      <c r="FY29" s="502" t="str">
        <f t="shared" si="103"/>
        <v>Lên lớp</v>
      </c>
      <c r="FZ29" s="488"/>
      <c r="GA29" s="833">
        <v>8.9</v>
      </c>
      <c r="GB29" s="800">
        <v>10</v>
      </c>
      <c r="GC29" s="800"/>
      <c r="GD29" s="5">
        <f t="shared" si="116"/>
        <v>9.6</v>
      </c>
      <c r="GE29" s="25">
        <f t="shared" si="117"/>
        <v>9.6</v>
      </c>
      <c r="GF29" s="176" t="str">
        <f t="shared" si="118"/>
        <v>9.6</v>
      </c>
      <c r="GG29" s="118" t="str">
        <f t="shared" si="119"/>
        <v>A</v>
      </c>
      <c r="GH29" s="117">
        <f t="shared" si="120"/>
        <v>4</v>
      </c>
      <c r="GI29" s="117" t="str">
        <f t="shared" si="121"/>
        <v>4.0</v>
      </c>
      <c r="GJ29" s="10">
        <v>2</v>
      </c>
      <c r="GK29" s="27">
        <v>2</v>
      </c>
      <c r="GL29" s="159">
        <v>7.8</v>
      </c>
      <c r="GM29" s="163">
        <v>9</v>
      </c>
      <c r="GN29" s="640"/>
      <c r="GO29" s="5">
        <f t="shared" si="122"/>
        <v>8.5</v>
      </c>
      <c r="GP29" s="25">
        <f t="shared" si="123"/>
        <v>8.5</v>
      </c>
      <c r="GQ29" s="176" t="str">
        <f t="shared" si="124"/>
        <v>8.5</v>
      </c>
      <c r="GR29" s="118" t="str">
        <f t="shared" si="125"/>
        <v>A</v>
      </c>
      <c r="GS29" s="117">
        <f t="shared" si="126"/>
        <v>4</v>
      </c>
      <c r="GT29" s="117" t="str">
        <f t="shared" si="127"/>
        <v>4.0</v>
      </c>
      <c r="GU29" s="781">
        <v>2</v>
      </c>
      <c r="GV29" s="27">
        <v>2</v>
      </c>
      <c r="GW29" s="159">
        <v>8.9</v>
      </c>
      <c r="GX29" s="163">
        <v>8</v>
      </c>
      <c r="GY29" s="640"/>
      <c r="GZ29" s="5">
        <f t="shared" si="128"/>
        <v>8.4</v>
      </c>
      <c r="HA29" s="25">
        <f t="shared" si="129"/>
        <v>8.4</v>
      </c>
      <c r="HB29" s="176" t="str">
        <f t="shared" si="130"/>
        <v>8.4</v>
      </c>
      <c r="HC29" s="118" t="str">
        <f t="shared" si="131"/>
        <v>B+</v>
      </c>
      <c r="HD29" s="117">
        <f t="shared" si="132"/>
        <v>3.5</v>
      </c>
      <c r="HE29" s="117" t="str">
        <f t="shared" si="133"/>
        <v>3.5</v>
      </c>
      <c r="HF29" s="10">
        <v>3</v>
      </c>
      <c r="HG29" s="28">
        <v>3</v>
      </c>
      <c r="HH29" s="159">
        <v>9</v>
      </c>
      <c r="HI29" s="163">
        <v>9</v>
      </c>
      <c r="HJ29" s="640"/>
      <c r="HK29" s="5">
        <f t="shared" si="134"/>
        <v>9</v>
      </c>
      <c r="HL29" s="25">
        <f t="shared" si="135"/>
        <v>9</v>
      </c>
      <c r="HM29" s="176" t="str">
        <f t="shared" si="136"/>
        <v>9.0</v>
      </c>
      <c r="HN29" s="118" t="str">
        <f t="shared" si="137"/>
        <v>A</v>
      </c>
      <c r="HO29" s="117">
        <f t="shared" si="138"/>
        <v>4</v>
      </c>
      <c r="HP29" s="117" t="str">
        <f t="shared" si="139"/>
        <v>4.0</v>
      </c>
      <c r="HQ29" s="10">
        <v>3</v>
      </c>
      <c r="HR29" s="27">
        <v>3</v>
      </c>
      <c r="HS29" s="362">
        <v>8.1999999999999993</v>
      </c>
      <c r="HT29" s="121">
        <v>10</v>
      </c>
      <c r="HU29" s="121"/>
      <c r="HV29" s="5">
        <f t="shared" si="140"/>
        <v>9.3000000000000007</v>
      </c>
      <c r="HW29" s="25">
        <f t="shared" si="141"/>
        <v>9.3000000000000007</v>
      </c>
      <c r="HX29" s="176" t="str">
        <f t="shared" si="142"/>
        <v>9.3</v>
      </c>
      <c r="HY29" s="118" t="str">
        <f t="shared" si="143"/>
        <v>A</v>
      </c>
      <c r="HZ29" s="117">
        <f t="shared" si="144"/>
        <v>4</v>
      </c>
      <c r="IA29" s="117" t="str">
        <f t="shared" si="145"/>
        <v>4.0</v>
      </c>
      <c r="IB29" s="10">
        <v>3</v>
      </c>
      <c r="IC29" s="27">
        <v>3</v>
      </c>
      <c r="ID29" s="31">
        <v>6.8</v>
      </c>
      <c r="IE29" s="800">
        <v>9</v>
      </c>
      <c r="IF29" s="800"/>
      <c r="IG29" s="816">
        <f t="shared" si="146"/>
        <v>8.1</v>
      </c>
      <c r="IH29" s="817">
        <f t="shared" si="147"/>
        <v>8.1</v>
      </c>
      <c r="II29" s="818" t="str">
        <f t="shared" si="148"/>
        <v>8.1</v>
      </c>
      <c r="IJ29" s="819" t="str">
        <f t="shared" si="149"/>
        <v>B+</v>
      </c>
      <c r="IK29" s="820">
        <f t="shared" si="104"/>
        <v>3.5</v>
      </c>
      <c r="IL29" s="820" t="str">
        <f t="shared" si="105"/>
        <v>3.5</v>
      </c>
      <c r="IM29" s="821">
        <v>2</v>
      </c>
      <c r="IN29" s="822">
        <v>2</v>
      </c>
      <c r="IO29" s="122">
        <v>7.8</v>
      </c>
      <c r="IP29" s="97">
        <v>8</v>
      </c>
      <c r="IQ29" s="97"/>
      <c r="IR29" s="5">
        <f t="shared" si="150"/>
        <v>7.9</v>
      </c>
      <c r="IS29" s="25">
        <f t="shared" si="151"/>
        <v>7.9</v>
      </c>
      <c r="IT29" s="176" t="str">
        <f t="shared" si="152"/>
        <v>7.9</v>
      </c>
      <c r="IU29" s="118" t="str">
        <f t="shared" si="153"/>
        <v>B</v>
      </c>
      <c r="IV29" s="117">
        <f t="shared" si="154"/>
        <v>3</v>
      </c>
      <c r="IW29" s="117" t="str">
        <f t="shared" si="155"/>
        <v>3.0</v>
      </c>
      <c r="IX29" s="10">
        <v>3</v>
      </c>
      <c r="IY29" s="27">
        <v>3</v>
      </c>
      <c r="IZ29" s="508">
        <v>8</v>
      </c>
      <c r="JA29" s="97">
        <v>9</v>
      </c>
      <c r="JB29" s="547"/>
      <c r="JC29" s="5">
        <f t="shared" si="156"/>
        <v>8.6</v>
      </c>
      <c r="JD29" s="25">
        <f t="shared" si="157"/>
        <v>8.6</v>
      </c>
      <c r="JE29" s="176" t="str">
        <f t="shared" si="158"/>
        <v>8.6</v>
      </c>
      <c r="JF29" s="118" t="str">
        <f t="shared" si="159"/>
        <v>A</v>
      </c>
      <c r="JG29" s="117">
        <f t="shared" si="160"/>
        <v>4</v>
      </c>
      <c r="JH29" s="117" t="str">
        <f t="shared" si="161"/>
        <v>4.0</v>
      </c>
      <c r="JI29" s="10">
        <v>2</v>
      </c>
      <c r="JJ29" s="27">
        <v>2</v>
      </c>
      <c r="JK29" s="31">
        <v>8.1</v>
      </c>
      <c r="JL29" s="800">
        <v>9</v>
      </c>
      <c r="JM29" s="801"/>
      <c r="JN29" s="5">
        <f t="shared" si="162"/>
        <v>8.6</v>
      </c>
      <c r="JO29" s="25">
        <f t="shared" si="163"/>
        <v>8.6</v>
      </c>
      <c r="JP29" s="176" t="str">
        <f t="shared" si="106"/>
        <v>8.6</v>
      </c>
      <c r="JQ29" s="118" t="str">
        <f t="shared" si="107"/>
        <v>A</v>
      </c>
      <c r="JR29" s="117">
        <f t="shared" si="164"/>
        <v>4</v>
      </c>
      <c r="JS29" s="117" t="str">
        <f t="shared" si="165"/>
        <v>4.0</v>
      </c>
      <c r="JT29" s="10">
        <v>3</v>
      </c>
      <c r="JU29" s="27">
        <v>3</v>
      </c>
      <c r="JV29" s="122">
        <v>6.4</v>
      </c>
      <c r="JW29" s="454">
        <v>6</v>
      </c>
      <c r="JX29" s="454"/>
      <c r="JY29" s="5">
        <f t="shared" si="166"/>
        <v>6.2</v>
      </c>
      <c r="JZ29" s="25">
        <f t="shared" si="167"/>
        <v>6.2</v>
      </c>
      <c r="KA29" s="176" t="str">
        <f t="shared" si="108"/>
        <v>6.2</v>
      </c>
      <c r="KB29" s="118" t="str">
        <f t="shared" si="109"/>
        <v>C</v>
      </c>
      <c r="KC29" s="117">
        <f t="shared" si="168"/>
        <v>2</v>
      </c>
      <c r="KD29" s="117" t="str">
        <f t="shared" si="169"/>
        <v>2.0</v>
      </c>
      <c r="KE29" s="10">
        <v>2</v>
      </c>
      <c r="KF29" s="27">
        <v>2</v>
      </c>
      <c r="KG29" s="884">
        <f t="shared" si="170"/>
        <v>25</v>
      </c>
      <c r="KH29" s="885">
        <f t="shared" si="171"/>
        <v>3.62</v>
      </c>
      <c r="KI29" s="886" t="str">
        <f t="shared" si="172"/>
        <v>3.62</v>
      </c>
      <c r="KJ29" s="521" t="str">
        <f t="shared" si="173"/>
        <v>Lên lớp</v>
      </c>
      <c r="KK29" s="887">
        <f t="shared" si="174"/>
        <v>61</v>
      </c>
      <c r="KL29" s="885">
        <f t="shared" si="175"/>
        <v>3.4262295081967213</v>
      </c>
      <c r="KM29" s="886" t="str">
        <f t="shared" si="176"/>
        <v>3.43</v>
      </c>
      <c r="KN29" s="888">
        <f t="shared" si="177"/>
        <v>25</v>
      </c>
      <c r="KO29" s="889">
        <f t="shared" si="178"/>
        <v>8.4639999999999986</v>
      </c>
      <c r="KP29" s="890">
        <f t="shared" si="179"/>
        <v>3.62</v>
      </c>
      <c r="KQ29" s="891">
        <f t="shared" si="180"/>
        <v>61</v>
      </c>
      <c r="KR29" s="892">
        <f t="shared" si="181"/>
        <v>8.1016393442622956</v>
      </c>
      <c r="KS29" s="893">
        <f t="shared" si="182"/>
        <v>3.4262295081967213</v>
      </c>
      <c r="KT29" s="521" t="str">
        <f t="shared" si="183"/>
        <v>Lên lớp</v>
      </c>
      <c r="KU29" s="1235"/>
      <c r="KV29" s="1668">
        <v>6.2</v>
      </c>
      <c r="KW29" s="1679">
        <v>8</v>
      </c>
      <c r="KX29" s="9"/>
      <c r="KY29" s="5">
        <f t="shared" si="184"/>
        <v>7.3</v>
      </c>
      <c r="KZ29" s="25">
        <f t="shared" si="185"/>
        <v>7.3</v>
      </c>
      <c r="LA29" s="176" t="str">
        <f t="shared" si="186"/>
        <v>7.3</v>
      </c>
      <c r="LB29" s="118" t="str">
        <f t="shared" si="187"/>
        <v>B</v>
      </c>
      <c r="LC29" s="117">
        <f t="shared" si="188"/>
        <v>3</v>
      </c>
      <c r="LD29" s="117" t="str">
        <f t="shared" si="189"/>
        <v>3.0</v>
      </c>
      <c r="LE29" s="10">
        <v>4</v>
      </c>
      <c r="LF29" s="27">
        <v>4</v>
      </c>
      <c r="LG29" s="122">
        <v>9</v>
      </c>
      <c r="LH29" s="97">
        <v>9</v>
      </c>
      <c r="LI29" s="97"/>
      <c r="LJ29" s="5">
        <f t="shared" si="190"/>
        <v>9</v>
      </c>
      <c r="LK29" s="25">
        <f t="shared" si="191"/>
        <v>9</v>
      </c>
      <c r="LL29" s="176" t="str">
        <f t="shared" si="192"/>
        <v>9.0</v>
      </c>
      <c r="LM29" s="118" t="str">
        <f t="shared" si="193"/>
        <v>A</v>
      </c>
      <c r="LN29" s="117">
        <f t="shared" si="194"/>
        <v>4</v>
      </c>
      <c r="LO29" s="117" t="str">
        <f t="shared" si="195"/>
        <v>4.0</v>
      </c>
      <c r="LP29" s="10">
        <v>1</v>
      </c>
      <c r="LQ29" s="27">
        <v>1</v>
      </c>
      <c r="LR29" s="508">
        <v>8.8000000000000007</v>
      </c>
      <c r="LS29" s="547">
        <v>8.5</v>
      </c>
      <c r="LT29" s="547"/>
      <c r="LU29" s="5">
        <f t="shared" si="196"/>
        <v>8.6</v>
      </c>
      <c r="LV29" s="25">
        <f t="shared" si="197"/>
        <v>8.6</v>
      </c>
      <c r="LW29" s="176" t="str">
        <f t="shared" si="198"/>
        <v>8.6</v>
      </c>
      <c r="LX29" s="118" t="str">
        <f t="shared" si="199"/>
        <v>A</v>
      </c>
      <c r="LY29" s="117">
        <f t="shared" si="200"/>
        <v>4</v>
      </c>
      <c r="LZ29" s="117" t="str">
        <f t="shared" si="201"/>
        <v>4.0</v>
      </c>
      <c r="MA29" s="10">
        <v>1</v>
      </c>
      <c r="MB29" s="27">
        <v>1</v>
      </c>
      <c r="MC29" s="122">
        <v>8</v>
      </c>
      <c r="MD29" s="97">
        <v>10</v>
      </c>
      <c r="ME29" s="454"/>
      <c r="MF29" s="816">
        <f t="shared" si="202"/>
        <v>9.1999999999999993</v>
      </c>
      <c r="MG29" s="817">
        <f t="shared" si="203"/>
        <v>9.1999999999999993</v>
      </c>
      <c r="MH29" s="818" t="str">
        <f t="shared" si="204"/>
        <v>9.2</v>
      </c>
      <c r="MI29" s="819" t="str">
        <f t="shared" si="205"/>
        <v>A</v>
      </c>
      <c r="MJ29" s="820">
        <f t="shared" si="110"/>
        <v>4</v>
      </c>
      <c r="MK29" s="820" t="str">
        <f t="shared" si="111"/>
        <v>4.0</v>
      </c>
      <c r="ML29" s="821">
        <v>2</v>
      </c>
      <c r="MM29" s="822">
        <v>2</v>
      </c>
      <c r="MN29" s="1668">
        <v>7.5</v>
      </c>
      <c r="MO29" s="1682">
        <v>7</v>
      </c>
      <c r="MP29" s="9"/>
      <c r="MQ29" s="855">
        <f t="shared" si="206"/>
        <v>7.2</v>
      </c>
      <c r="MR29" s="856">
        <f t="shared" si="207"/>
        <v>7.2</v>
      </c>
      <c r="MS29" s="857" t="str">
        <f t="shared" si="208"/>
        <v>7.2</v>
      </c>
      <c r="MT29" s="858" t="str">
        <f t="shared" si="209"/>
        <v>B</v>
      </c>
      <c r="MU29" s="859">
        <f t="shared" si="112"/>
        <v>3</v>
      </c>
      <c r="MV29" s="859" t="str">
        <f t="shared" si="113"/>
        <v>3.0</v>
      </c>
      <c r="MW29" s="781">
        <v>2</v>
      </c>
      <c r="MX29" s="860">
        <v>2</v>
      </c>
      <c r="MY29" s="1668">
        <v>9</v>
      </c>
      <c r="MZ29" s="1696">
        <v>8.5</v>
      </c>
      <c r="NA29" s="9"/>
      <c r="NB29" s="1704">
        <f t="shared" si="210"/>
        <v>8.6999999999999993</v>
      </c>
      <c r="NC29" s="1705">
        <f t="shared" si="211"/>
        <v>8.6999999999999993</v>
      </c>
      <c r="ND29" s="857" t="str">
        <f t="shared" si="212"/>
        <v>8.7</v>
      </c>
      <c r="NE29" s="1706" t="str">
        <f t="shared" si="213"/>
        <v>A</v>
      </c>
      <c r="NF29" s="1705">
        <f t="shared" si="214"/>
        <v>4</v>
      </c>
      <c r="NG29" s="1705" t="str">
        <f t="shared" si="215"/>
        <v>4.0</v>
      </c>
      <c r="NH29" s="1707">
        <v>2</v>
      </c>
      <c r="NI29" s="860">
        <v>2</v>
      </c>
      <c r="NJ29" s="1719">
        <f t="shared" si="216"/>
        <v>12</v>
      </c>
      <c r="NK29" s="1720">
        <f t="shared" si="217"/>
        <v>3.5</v>
      </c>
      <c r="NL29" s="1721" t="str">
        <f t="shared" si="218"/>
        <v>3.50</v>
      </c>
    </row>
    <row r="30" spans="1:376" ht="17.25" customHeight="1" x14ac:dyDescent="0.25">
      <c r="A30" s="1532">
        <v>60</v>
      </c>
      <c r="B30" s="1532" t="s">
        <v>99</v>
      </c>
      <c r="C30" s="1532" t="s">
        <v>628</v>
      </c>
      <c r="D30" s="1533" t="s">
        <v>629</v>
      </c>
      <c r="E30" s="1534" t="s">
        <v>43</v>
      </c>
      <c r="F30" s="1535" t="s">
        <v>630</v>
      </c>
      <c r="G30" s="1536" t="s">
        <v>631</v>
      </c>
      <c r="H30" s="1537" t="s">
        <v>16</v>
      </c>
      <c r="I30" s="1538" t="s">
        <v>48</v>
      </c>
      <c r="J30" s="918">
        <v>6</v>
      </c>
      <c r="K30" s="919" t="str">
        <f t="shared" ref="K30" si="241">TEXT(J30,"0.0")</f>
        <v>6.0</v>
      </c>
      <c r="L30" s="920" t="str">
        <f t="shared" ref="L30" si="242">IF(J30&gt;=8.5,"A",IF(J30&gt;=8,"B+",IF(J30&gt;=7,"B",IF(J30&gt;=6.5,"C+",IF(J30&gt;=5.5,"C",IF(J30&gt;=5,"D+",IF(J30&gt;=4,"D","F")))))))</f>
        <v>C</v>
      </c>
      <c r="M30" s="537">
        <f t="shared" ref="M30" si="243">IF(L30="A",4,IF(L30="B+",3.5,IF(L30="B",3,IF(L30="C+",2.5,IF(L30="C",2,IF(L30="D+",1.5,IF(L30="D",1,0)))))))</f>
        <v>2</v>
      </c>
      <c r="N30" s="921" t="str">
        <f t="shared" ref="N30" si="244">TEXT(M30,"0.0")</f>
        <v>2.0</v>
      </c>
      <c r="O30" s="1102">
        <v>6.5</v>
      </c>
      <c r="P30" s="535" t="str">
        <f t="shared" ref="P30" si="245">TEXT(O30,"0.0")</f>
        <v>6.5</v>
      </c>
      <c r="Q30" s="536" t="str">
        <f t="shared" ref="Q30" si="246">IF(O30&gt;=8.5,"A",IF(O30&gt;=8,"B+",IF(O30&gt;=7,"B",IF(O30&gt;=6.5,"C+",IF(O30&gt;=5.5,"C",IF(O30&gt;=5,"D+",IF(O30&gt;=4,"D","F")))))))</f>
        <v>C+</v>
      </c>
      <c r="R30" s="537">
        <f t="shared" ref="R30" si="247">IF(Q30="A",4,IF(Q30="B+",3.5,IF(Q30="B",3,IF(Q30="C+",2.5,IF(Q30="C",2,IF(Q30="D+",1.5,IF(Q30="D",1,0)))))))</f>
        <v>2.5</v>
      </c>
      <c r="S30" s="921" t="str">
        <f t="shared" ref="S30" si="248">TEXT(R30,"0.0")</f>
        <v>2.5</v>
      </c>
      <c r="T30" s="925">
        <v>5.5</v>
      </c>
      <c r="U30" s="277">
        <v>2</v>
      </c>
      <c r="V30" s="277">
        <v>4</v>
      </c>
      <c r="W30" s="256">
        <f t="shared" ref="W30" si="249">ROUND((T30*0.4+U30*0.6),1)</f>
        <v>3.4</v>
      </c>
      <c r="X30" s="257">
        <f t="shared" ref="X30" si="250">ROUND(MAX((T30*0.4+U30*0.6),(T30*0.4+V30*0.6)),1)</f>
        <v>4.5999999999999996</v>
      </c>
      <c r="Y30" s="535" t="str">
        <f t="shared" ref="Y30" si="251">TEXT(X30,"0.0")</f>
        <v>4.6</v>
      </c>
      <c r="Z30" s="258" t="str">
        <f t="shared" ref="Z30" si="252">IF(X30&gt;=8.5,"A",IF(X30&gt;=8,"B+",IF(X30&gt;=7,"B",IF(X30&gt;=6.5,"C+",IF(X30&gt;=5.5,"C",IF(X30&gt;=5,"D+",IF(X30&gt;=4,"D","F")))))))</f>
        <v>D</v>
      </c>
      <c r="AA30" s="259">
        <f t="shared" ref="AA30" si="253">IF(Z30="A",4,IF(Z30="B+",3.5,IF(Z30="B",3,IF(Z30="C+",2.5,IF(Z30="C",2,IF(Z30="D+",1.5,IF(Z30="D",1,0)))))))</f>
        <v>1</v>
      </c>
      <c r="AB30" s="259" t="str">
        <f t="shared" ref="AB30" si="254">TEXT(AA30,"0.0")</f>
        <v>1.0</v>
      </c>
      <c r="AC30" s="260">
        <v>3</v>
      </c>
      <c r="AD30" s="465">
        <v>3</v>
      </c>
      <c r="AE30" s="1539">
        <v>5</v>
      </c>
      <c r="AF30" s="1540">
        <v>3</v>
      </c>
      <c r="AG30" s="1540">
        <v>4</v>
      </c>
      <c r="AH30" s="533">
        <f t="shared" ref="AH30" si="255">ROUND((AE30*0.4+AF30*0.6),1)</f>
        <v>3.8</v>
      </c>
      <c r="AI30" s="534">
        <f t="shared" ref="AI30" si="256">ROUND(MAX((AE30*0.4+AF30*0.6),(AE30*0.4+AG30*0.6)),1)</f>
        <v>4.4000000000000004</v>
      </c>
      <c r="AJ30" s="535" t="str">
        <f t="shared" ref="AJ30" si="257">TEXT(AI30,"0.0")</f>
        <v>4.4</v>
      </c>
      <c r="AK30" s="536" t="str">
        <f t="shared" ref="AK30" si="258">IF(AI30&gt;=8.5,"A",IF(AI30&gt;=8,"B+",IF(AI30&gt;=7,"B",IF(AI30&gt;=6.5,"C+",IF(AI30&gt;=5.5,"C",IF(AI30&gt;=5,"D+",IF(AI30&gt;=4,"D","F")))))))</f>
        <v>D</v>
      </c>
      <c r="AL30" s="537">
        <f t="shared" ref="AL30" si="259">IF(AK30="A",4,IF(AK30="B+",3.5,IF(AK30="B",3,IF(AK30="C+",2.5,IF(AK30="C",2,IF(AK30="D+",1.5,IF(AK30="D",1,0)))))))</f>
        <v>1</v>
      </c>
      <c r="AM30" s="537" t="str">
        <f t="shared" ref="AM30" si="260">TEXT(AL30,"0.0")</f>
        <v>1.0</v>
      </c>
      <c r="AN30" s="930">
        <v>3</v>
      </c>
      <c r="AO30" s="934">
        <v>3</v>
      </c>
      <c r="AP30" s="989">
        <v>5.5</v>
      </c>
      <c r="AQ30" s="1203">
        <v>7</v>
      </c>
      <c r="AR30" s="1541"/>
      <c r="AS30" s="533">
        <f t="shared" si="20"/>
        <v>6.4</v>
      </c>
      <c r="AT30" s="534">
        <f t="shared" si="21"/>
        <v>6.4</v>
      </c>
      <c r="AU30" s="535" t="str">
        <f t="shared" si="22"/>
        <v>6.4</v>
      </c>
      <c r="AV30" s="536" t="str">
        <f t="shared" si="23"/>
        <v>C</v>
      </c>
      <c r="AW30" s="537">
        <f t="shared" si="24"/>
        <v>2</v>
      </c>
      <c r="AX30" s="537" t="str">
        <f t="shared" si="25"/>
        <v>2.0</v>
      </c>
      <c r="AY30" s="464">
        <v>3</v>
      </c>
      <c r="AZ30" s="465">
        <v>3</v>
      </c>
      <c r="BA30" s="403">
        <v>6.3</v>
      </c>
      <c r="BB30" s="935">
        <v>6</v>
      </c>
      <c r="BC30" s="936"/>
      <c r="BD30" s="937">
        <f t="shared" si="227"/>
        <v>6.1</v>
      </c>
      <c r="BE30" s="257">
        <f t="shared" si="228"/>
        <v>6.1</v>
      </c>
      <c r="BF30" s="938" t="str">
        <f t="shared" si="229"/>
        <v>6.1</v>
      </c>
      <c r="BG30" s="258" t="str">
        <f t="shared" si="230"/>
        <v>C</v>
      </c>
      <c r="BH30" s="259">
        <f t="shared" si="231"/>
        <v>2</v>
      </c>
      <c r="BI30" s="259" t="str">
        <f t="shared" si="232"/>
        <v>2.0</v>
      </c>
      <c r="BJ30" s="464">
        <v>4</v>
      </c>
      <c r="BK30" s="465">
        <v>4</v>
      </c>
      <c r="BL30" s="954">
        <v>5.0999999999999996</v>
      </c>
      <c r="BM30" s="1203">
        <v>2</v>
      </c>
      <c r="BN30" s="1203">
        <v>7</v>
      </c>
      <c r="BO30" s="533">
        <f t="shared" si="32"/>
        <v>3.2</v>
      </c>
      <c r="BP30" s="534">
        <f t="shared" si="33"/>
        <v>6.2</v>
      </c>
      <c r="BQ30" s="535" t="str">
        <f t="shared" si="34"/>
        <v>6.2</v>
      </c>
      <c r="BR30" s="536" t="str">
        <f t="shared" si="35"/>
        <v>C</v>
      </c>
      <c r="BS30" s="537">
        <f t="shared" si="233"/>
        <v>2</v>
      </c>
      <c r="BT30" s="537" t="str">
        <f t="shared" si="234"/>
        <v>2.0</v>
      </c>
      <c r="BU30" s="464">
        <v>3</v>
      </c>
      <c r="BV30" s="465">
        <v>3</v>
      </c>
      <c r="BW30" s="1542">
        <v>7</v>
      </c>
      <c r="BX30" s="1203">
        <v>7</v>
      </c>
      <c r="BY30" s="1541"/>
      <c r="BZ30" s="942">
        <f t="shared" ref="BZ30" si="261">ROUND((BW30*0.4+BX30*0.6),1)</f>
        <v>7</v>
      </c>
      <c r="CA30" s="943">
        <f t="shared" ref="CA30" si="262">ROUND(MAX((BW30*0.4+BX30*0.6),(BW30*0.4+BY30*0.6)),1)</f>
        <v>7</v>
      </c>
      <c r="CB30" s="535" t="str">
        <f t="shared" ref="CB30" si="263">TEXT(CA30,"0.0")</f>
        <v>7.0</v>
      </c>
      <c r="CC30" s="944" t="str">
        <f t="shared" ref="CC30" si="264">IF(CA30&gt;=8.5,"A",IF(CA30&gt;=8,"B+",IF(CA30&gt;=7,"B",IF(CA30&gt;=6.5,"C+",IF(CA30&gt;=5.5,"C",IF(CA30&gt;=5,"D+",IF(CA30&gt;=4,"D","F")))))))</f>
        <v>B</v>
      </c>
      <c r="CD30" s="537">
        <f t="shared" ref="CD30" si="265">IF(CC30="A",4,IF(CC30="B+",3.5,IF(CC30="B",3,IF(CC30="C+",2.5,IF(CC30="C",2,IF(CC30="D+",1.5,IF(CC30="D",1,0)))))))</f>
        <v>3</v>
      </c>
      <c r="CE30" s="537" t="str">
        <f t="shared" ref="CE30" si="266">TEXT(CD30,"0.0")</f>
        <v>3.0</v>
      </c>
      <c r="CF30" s="464">
        <v>2</v>
      </c>
      <c r="CG30" s="465">
        <v>2</v>
      </c>
      <c r="CH30" s="945">
        <f t="shared" ref="CH30" si="267">AC30+AN30+AY30+BJ30+BU30+CF30</f>
        <v>18</v>
      </c>
      <c r="CI30" s="946">
        <f t="shared" ref="CI30" si="268">(AA30*AC30+AL30*AN30+AW30*AY30+BH30*BJ30+BS30*BU30+CD30*CF30)/CH30</f>
        <v>1.7777777777777777</v>
      </c>
      <c r="CJ30" s="947" t="str">
        <f t="shared" ref="CJ30" si="269">TEXT(CI30,"0.00")</f>
        <v>1.78</v>
      </c>
      <c r="CK30" s="948"/>
      <c r="CL30" s="1543"/>
      <c r="CM30" s="950"/>
      <c r="CN30" s="948"/>
      <c r="CO30" s="422"/>
      <c r="CP30" s="951">
        <v>7.2</v>
      </c>
      <c r="CQ30" s="952">
        <v>6</v>
      </c>
      <c r="CR30" s="953"/>
      <c r="CS30" s="533">
        <f t="shared" si="51"/>
        <v>6.5</v>
      </c>
      <c r="CT30" s="534">
        <f t="shared" si="52"/>
        <v>6.5</v>
      </c>
      <c r="CU30" s="535" t="str">
        <f t="shared" si="53"/>
        <v>6.5</v>
      </c>
      <c r="CV30" s="536" t="str">
        <f t="shared" si="54"/>
        <v>C+</v>
      </c>
      <c r="CW30" s="537">
        <f t="shared" si="55"/>
        <v>2.5</v>
      </c>
      <c r="CX30" s="537" t="str">
        <f t="shared" si="56"/>
        <v>2.5</v>
      </c>
      <c r="CY30" s="464">
        <v>2</v>
      </c>
      <c r="CZ30" s="465">
        <v>2</v>
      </c>
      <c r="DA30" s="951">
        <v>6.2</v>
      </c>
      <c r="DB30" s="952">
        <v>5</v>
      </c>
      <c r="DC30" s="953"/>
      <c r="DD30" s="533">
        <f t="shared" si="57"/>
        <v>5.5</v>
      </c>
      <c r="DE30" s="534">
        <f t="shared" si="58"/>
        <v>5.5</v>
      </c>
      <c r="DF30" s="535" t="str">
        <f t="shared" si="59"/>
        <v>5.5</v>
      </c>
      <c r="DG30" s="536" t="str">
        <f t="shared" si="60"/>
        <v>C</v>
      </c>
      <c r="DH30" s="537">
        <f t="shared" si="61"/>
        <v>2</v>
      </c>
      <c r="DI30" s="537" t="str">
        <f t="shared" si="62"/>
        <v>2.0</v>
      </c>
      <c r="DJ30" s="464">
        <v>2</v>
      </c>
      <c r="DK30" s="465">
        <v>2</v>
      </c>
      <c r="DL30" s="956">
        <v>0</v>
      </c>
      <c r="DM30" s="955"/>
      <c r="DN30" s="955"/>
      <c r="DO30" s="533">
        <f t="shared" si="63"/>
        <v>0</v>
      </c>
      <c r="DP30" s="534">
        <f t="shared" si="64"/>
        <v>0</v>
      </c>
      <c r="DQ30" s="535" t="str">
        <f t="shared" si="65"/>
        <v>0.0</v>
      </c>
      <c r="DR30" s="536" t="str">
        <f t="shared" si="66"/>
        <v>F</v>
      </c>
      <c r="DS30" s="537">
        <f t="shared" si="67"/>
        <v>0</v>
      </c>
      <c r="DT30" s="537" t="str">
        <f t="shared" si="68"/>
        <v>0.0</v>
      </c>
      <c r="DU30" s="464">
        <v>2</v>
      </c>
      <c r="DV30" s="465"/>
      <c r="DW30" s="951">
        <v>5.6</v>
      </c>
      <c r="DX30" s="955">
        <v>6</v>
      </c>
      <c r="DY30" s="1233"/>
      <c r="DZ30" s="533">
        <f t="shared" si="69"/>
        <v>5.8</v>
      </c>
      <c r="EA30" s="534">
        <f t="shared" si="70"/>
        <v>5.8</v>
      </c>
      <c r="EB30" s="535" t="str">
        <f t="shared" si="71"/>
        <v>5.8</v>
      </c>
      <c r="EC30" s="536" t="str">
        <f t="shared" si="72"/>
        <v>C</v>
      </c>
      <c r="ED30" s="537">
        <f t="shared" si="73"/>
        <v>2</v>
      </c>
      <c r="EE30" s="537" t="str">
        <f t="shared" si="74"/>
        <v>2.0</v>
      </c>
      <c r="EF30" s="464">
        <v>3</v>
      </c>
      <c r="EG30" s="465">
        <v>3</v>
      </c>
      <c r="EH30" s="951">
        <v>5.0999999999999996</v>
      </c>
      <c r="EI30" s="952">
        <v>4</v>
      </c>
      <c r="EJ30" s="953"/>
      <c r="EK30" s="533">
        <f t="shared" si="75"/>
        <v>4.4000000000000004</v>
      </c>
      <c r="EL30" s="534">
        <f t="shared" si="76"/>
        <v>4.4000000000000004</v>
      </c>
      <c r="EM30" s="535" t="str">
        <f t="shared" si="77"/>
        <v>4.4</v>
      </c>
      <c r="EN30" s="536" t="str">
        <f t="shared" si="78"/>
        <v>D</v>
      </c>
      <c r="EO30" s="537">
        <f t="shared" si="79"/>
        <v>1</v>
      </c>
      <c r="EP30" s="537" t="str">
        <f t="shared" si="80"/>
        <v>1.0</v>
      </c>
      <c r="EQ30" s="464">
        <v>4</v>
      </c>
      <c r="ER30" s="465">
        <v>4</v>
      </c>
      <c r="ES30" s="951">
        <v>7.1</v>
      </c>
      <c r="ET30" s="955">
        <v>7</v>
      </c>
      <c r="EU30" s="955"/>
      <c r="EV30" s="533">
        <f t="shared" si="81"/>
        <v>7</v>
      </c>
      <c r="EW30" s="534">
        <f t="shared" si="82"/>
        <v>7</v>
      </c>
      <c r="EX30" s="535" t="str">
        <f t="shared" si="83"/>
        <v>7.0</v>
      </c>
      <c r="EY30" s="536" t="str">
        <f t="shared" si="84"/>
        <v>B</v>
      </c>
      <c r="EZ30" s="537">
        <f t="shared" si="85"/>
        <v>3</v>
      </c>
      <c r="FA30" s="537" t="str">
        <f t="shared" si="86"/>
        <v>3.0</v>
      </c>
      <c r="FB30" s="464">
        <v>3</v>
      </c>
      <c r="FC30" s="465">
        <v>3</v>
      </c>
      <c r="FD30" s="1544">
        <v>5.7</v>
      </c>
      <c r="FE30" s="1545"/>
      <c r="FF30" s="1546">
        <v>4</v>
      </c>
      <c r="FG30" s="1547">
        <f t="shared" si="87"/>
        <v>2.2999999999999998</v>
      </c>
      <c r="FH30" s="1548">
        <f t="shared" si="88"/>
        <v>4.7</v>
      </c>
      <c r="FI30" s="1549" t="str">
        <f t="shared" si="89"/>
        <v>4.7</v>
      </c>
      <c r="FJ30" s="536" t="str">
        <f t="shared" si="90"/>
        <v>D</v>
      </c>
      <c r="FK30" s="537">
        <f t="shared" si="91"/>
        <v>1</v>
      </c>
      <c r="FL30" s="537" t="str">
        <f t="shared" si="92"/>
        <v>1.0</v>
      </c>
      <c r="FM30" s="464">
        <v>2</v>
      </c>
      <c r="FN30" s="465">
        <v>2</v>
      </c>
      <c r="FO30" s="961">
        <f t="shared" si="93"/>
        <v>18</v>
      </c>
      <c r="FP30" s="962">
        <f t="shared" si="94"/>
        <v>1.6666666666666667</v>
      </c>
      <c r="FQ30" s="963" t="str">
        <f t="shared" si="95"/>
        <v>1.67</v>
      </c>
      <c r="FR30" s="964" t="str">
        <f t="shared" si="96"/>
        <v>Lên lớp</v>
      </c>
      <c r="FS30" s="961">
        <f t="shared" si="97"/>
        <v>36</v>
      </c>
      <c r="FT30" s="962">
        <f t="shared" si="98"/>
        <v>1.7222222222222223</v>
      </c>
      <c r="FU30" s="963" t="str">
        <f t="shared" si="99"/>
        <v>1.72</v>
      </c>
      <c r="FV30" s="965">
        <f t="shared" si="100"/>
        <v>34</v>
      </c>
      <c r="FW30" s="966">
        <f t="shared" si="101"/>
        <v>5.6647058823529415</v>
      </c>
      <c r="FX30" s="967">
        <f t="shared" si="102"/>
        <v>1.8235294117647058</v>
      </c>
      <c r="FY30" s="968" t="str">
        <f t="shared" si="103"/>
        <v>Lên lớp</v>
      </c>
      <c r="FZ30" s="969"/>
      <c r="GA30" s="122">
        <v>7</v>
      </c>
      <c r="GB30" s="97">
        <v>3</v>
      </c>
      <c r="GC30" s="97"/>
      <c r="GD30" s="5">
        <f>ROUND((GA30*0.4+GB30*0.6),1)</f>
        <v>4.5999999999999996</v>
      </c>
      <c r="GE30" s="25">
        <f>ROUND(MAX((GA30*0.4+GB30*0.6),(GA30*0.4+GC30*0.6)),1)</f>
        <v>4.5999999999999996</v>
      </c>
      <c r="GF30" s="176" t="str">
        <f>TEXT(GE30,"0.0")</f>
        <v>4.6</v>
      </c>
      <c r="GG30" s="118" t="str">
        <f>IF(GE30&gt;=8.5,"A",IF(GE30&gt;=8,"B+",IF(GE30&gt;=7,"B",IF(GE30&gt;=6.5,"C+",IF(GE30&gt;=5.5,"C",IF(GE30&gt;=5,"D+",IF(GE30&gt;=4,"D","F")))))))</f>
        <v>D</v>
      </c>
      <c r="GH30" s="117">
        <f>IF(GG30="A",4,IF(GG30="B+",3.5,IF(GG30="B",3,IF(GG30="C+",2.5,IF(GG30="C",2,IF(GG30="D+",1.5,IF(GG30="D",1,0)))))))</f>
        <v>1</v>
      </c>
      <c r="GI30" s="117" t="str">
        <f>TEXT(GH30,"0.0")</f>
        <v>1.0</v>
      </c>
      <c r="GJ30" s="10">
        <v>2</v>
      </c>
      <c r="GK30" s="27">
        <v>2</v>
      </c>
      <c r="GL30" s="122">
        <v>6.4</v>
      </c>
      <c r="GM30" s="239"/>
      <c r="GN30" s="242">
        <v>8</v>
      </c>
      <c r="GO30" s="5">
        <f>ROUND((GL30*0.4+GM30*0.6),1)</f>
        <v>2.6</v>
      </c>
      <c r="GP30" s="25">
        <f>ROUND(MAX((GL30*0.4+GM30*0.6),(GL30*0.4+GN30*0.6)),1)</f>
        <v>7.4</v>
      </c>
      <c r="GQ30" s="176" t="str">
        <f>TEXT(GP30,"0.0")</f>
        <v>7.4</v>
      </c>
      <c r="GR30" s="118" t="str">
        <f>IF(GP30&gt;=8.5,"A",IF(GP30&gt;=8,"B+",IF(GP30&gt;=7,"B",IF(GP30&gt;=6.5,"C+",IF(GP30&gt;=5.5,"C",IF(GP30&gt;=5,"D+",IF(GP30&gt;=4,"D","F")))))))</f>
        <v>B</v>
      </c>
      <c r="GS30" s="117">
        <f>IF(GR30="A",4,IF(GR30="B+",3.5,IF(GR30="B",3,IF(GR30="C+",2.5,IF(GR30="C",2,IF(GR30="D+",1.5,IF(GR30="D",1,0)))))))</f>
        <v>3</v>
      </c>
      <c r="GT30" s="117" t="str">
        <f>TEXT(GS30,"0.0")</f>
        <v>3.0</v>
      </c>
      <c r="GU30" s="10">
        <v>2</v>
      </c>
      <c r="GV30" s="27">
        <v>2</v>
      </c>
      <c r="GW30" s="951">
        <v>6.6</v>
      </c>
      <c r="GX30" s="955">
        <v>8</v>
      </c>
      <c r="GY30" s="955"/>
      <c r="GZ30" s="533">
        <f>ROUND((GW30*0.4+GX30*0.6),1)</f>
        <v>7.4</v>
      </c>
      <c r="HA30" s="534">
        <f>ROUND(MAX((GW30*0.4+GX30*0.6),(GW30*0.4+GY30*0.6)),1)</f>
        <v>7.4</v>
      </c>
      <c r="HB30" s="535" t="str">
        <f>TEXT(HA30,"0.0")</f>
        <v>7.4</v>
      </c>
      <c r="HC30" s="536" t="str">
        <f>IF(HA30&gt;=8.5,"A",IF(HA30&gt;=8,"B+",IF(HA30&gt;=7,"B",IF(HA30&gt;=6.5,"C+",IF(HA30&gt;=5.5,"C",IF(HA30&gt;=5,"D+",IF(HA30&gt;=4,"D","F")))))))</f>
        <v>B</v>
      </c>
      <c r="HD30" s="537">
        <f>IF(HC30="A",4,IF(HC30="B+",3.5,IF(HC30="B",3,IF(HC30="C+",2.5,IF(HC30="C",2,IF(HC30="D+",1.5,IF(HC30="D",1,0)))))))</f>
        <v>3</v>
      </c>
      <c r="HE30" s="537" t="str">
        <f>TEXT(HD30,"0.0")</f>
        <v>3.0</v>
      </c>
      <c r="HF30" s="464">
        <v>3</v>
      </c>
      <c r="HG30" s="985">
        <v>3</v>
      </c>
      <c r="HH30" s="122">
        <v>7</v>
      </c>
      <c r="HI30" s="97">
        <v>6</v>
      </c>
      <c r="HJ30" s="97"/>
      <c r="HK30" s="5">
        <f>ROUND((HH30*0.4+HI30*0.6),1)</f>
        <v>6.4</v>
      </c>
      <c r="HL30" s="25">
        <f>ROUND(MAX((HH30*0.4+HI30*0.6),(HH30*0.4+HJ30*0.6)),1)</f>
        <v>6.4</v>
      </c>
      <c r="HM30" s="176" t="str">
        <f>TEXT(HL30,"0.0")</f>
        <v>6.4</v>
      </c>
      <c r="HN30" s="118" t="str">
        <f>IF(HL30&gt;=8.5,"A",IF(HL30&gt;=8,"B+",IF(HL30&gt;=7,"B",IF(HL30&gt;=6.5,"C+",IF(HL30&gt;=5.5,"C",IF(HL30&gt;=5,"D+",IF(HL30&gt;=4,"D","F")))))))</f>
        <v>C</v>
      </c>
      <c r="HO30" s="117">
        <f>IF(HN30="A",4,IF(HN30="B+",3.5,IF(HN30="B",3,IF(HN30="C+",2.5,IF(HN30="C",2,IF(HN30="D+",1.5,IF(HN30="D",1,0)))))))</f>
        <v>2</v>
      </c>
      <c r="HP30" s="117" t="str">
        <f>TEXT(HO30,"0.0")</f>
        <v>2.0</v>
      </c>
      <c r="HQ30" s="10">
        <v>3</v>
      </c>
      <c r="HR30" s="27">
        <v>3</v>
      </c>
      <c r="HS30" s="988">
        <v>0</v>
      </c>
      <c r="HT30" s="952"/>
      <c r="HU30" s="952"/>
      <c r="HV30" s="533">
        <f t="shared" si="140"/>
        <v>0</v>
      </c>
      <c r="HW30" s="534">
        <f t="shared" si="141"/>
        <v>0</v>
      </c>
      <c r="HX30" s="535" t="str">
        <f t="shared" si="142"/>
        <v>0.0</v>
      </c>
      <c r="HY30" s="536" t="str">
        <f t="shared" si="143"/>
        <v>F</v>
      </c>
      <c r="HZ30" s="537">
        <f t="shared" si="144"/>
        <v>0</v>
      </c>
      <c r="IA30" s="537" t="str">
        <f t="shared" si="145"/>
        <v>0.0</v>
      </c>
      <c r="IB30" s="464">
        <v>3</v>
      </c>
      <c r="IC30" s="465"/>
      <c r="ID30" s="1542">
        <v>6.6</v>
      </c>
      <c r="IE30" s="1550"/>
      <c r="IF30" s="990">
        <v>8</v>
      </c>
      <c r="IG30" s="991">
        <f t="shared" si="146"/>
        <v>2.6</v>
      </c>
      <c r="IH30" s="992">
        <f t="shared" si="147"/>
        <v>7.4</v>
      </c>
      <c r="II30" s="993" t="str">
        <f t="shared" si="148"/>
        <v>7.4</v>
      </c>
      <c r="IJ30" s="994" t="str">
        <f t="shared" si="149"/>
        <v>B</v>
      </c>
      <c r="IK30" s="995">
        <f t="shared" si="104"/>
        <v>3</v>
      </c>
      <c r="IL30" s="995" t="str">
        <f t="shared" si="105"/>
        <v>3.0</v>
      </c>
      <c r="IM30" s="996">
        <v>2</v>
      </c>
      <c r="IN30" s="997">
        <v>2</v>
      </c>
      <c r="IO30" s="951">
        <v>6.2</v>
      </c>
      <c r="IP30" s="955">
        <v>7</v>
      </c>
      <c r="IQ30" s="955"/>
      <c r="IR30" s="533">
        <f t="shared" si="150"/>
        <v>6.7</v>
      </c>
      <c r="IS30" s="534">
        <f t="shared" si="151"/>
        <v>6.7</v>
      </c>
      <c r="IT30" s="535" t="str">
        <f t="shared" si="152"/>
        <v>6.7</v>
      </c>
      <c r="IU30" s="536" t="str">
        <f t="shared" si="153"/>
        <v>C+</v>
      </c>
      <c r="IV30" s="537">
        <f t="shared" si="154"/>
        <v>2.5</v>
      </c>
      <c r="IW30" s="537" t="str">
        <f t="shared" si="155"/>
        <v>2.5</v>
      </c>
      <c r="IX30" s="464">
        <v>3</v>
      </c>
      <c r="IY30" s="465">
        <v>3</v>
      </c>
      <c r="IZ30" s="1551">
        <v>7.3</v>
      </c>
      <c r="JA30" s="955">
        <v>7</v>
      </c>
      <c r="JB30" s="955"/>
      <c r="JC30" s="533">
        <f t="shared" si="156"/>
        <v>7.1</v>
      </c>
      <c r="JD30" s="534">
        <f t="shared" si="157"/>
        <v>7.1</v>
      </c>
      <c r="JE30" s="535" t="str">
        <f t="shared" si="158"/>
        <v>7.1</v>
      </c>
      <c r="JF30" s="536" t="str">
        <f t="shared" si="159"/>
        <v>B</v>
      </c>
      <c r="JG30" s="537">
        <f t="shared" si="160"/>
        <v>3</v>
      </c>
      <c r="JH30" s="537" t="str">
        <f t="shared" si="161"/>
        <v>3.0</v>
      </c>
      <c r="JI30" s="464">
        <v>2</v>
      </c>
      <c r="JJ30" s="465">
        <v>2</v>
      </c>
      <c r="JK30" s="1542">
        <v>5.9</v>
      </c>
      <c r="JL30" s="990">
        <v>8</v>
      </c>
      <c r="JM30" s="1000"/>
      <c r="JN30" s="533">
        <f t="shared" si="162"/>
        <v>7.2</v>
      </c>
      <c r="JO30" s="534">
        <f t="shared" si="163"/>
        <v>7.2</v>
      </c>
      <c r="JP30" s="535" t="str">
        <f t="shared" si="106"/>
        <v>7.2</v>
      </c>
      <c r="JQ30" s="536" t="str">
        <f t="shared" si="107"/>
        <v>B</v>
      </c>
      <c r="JR30" s="537">
        <f t="shared" si="164"/>
        <v>3</v>
      </c>
      <c r="JS30" s="537" t="str">
        <f t="shared" si="165"/>
        <v>3.0</v>
      </c>
      <c r="JT30" s="464">
        <v>3</v>
      </c>
      <c r="JU30" s="465">
        <v>3</v>
      </c>
      <c r="JV30" s="956"/>
      <c r="JW30" s="1233"/>
      <c r="JX30" s="1233"/>
      <c r="JY30" s="533">
        <f t="shared" si="166"/>
        <v>0</v>
      </c>
      <c r="JZ30" s="534">
        <f t="shared" si="167"/>
        <v>0</v>
      </c>
      <c r="KA30" s="535" t="str">
        <f t="shared" si="108"/>
        <v>0.0</v>
      </c>
      <c r="KB30" s="536" t="str">
        <f t="shared" si="109"/>
        <v>F</v>
      </c>
      <c r="KC30" s="537">
        <f t="shared" si="168"/>
        <v>0</v>
      </c>
      <c r="KD30" s="537" t="str">
        <f t="shared" si="169"/>
        <v>0.0</v>
      </c>
      <c r="KE30" s="464">
        <v>2</v>
      </c>
      <c r="KF30" s="465"/>
      <c r="KG30" s="1218">
        <f t="shared" si="170"/>
        <v>25</v>
      </c>
      <c r="KH30" s="1219">
        <f t="shared" si="171"/>
        <v>2.06</v>
      </c>
      <c r="KI30" s="1220" t="str">
        <f t="shared" si="172"/>
        <v>2.06</v>
      </c>
      <c r="KJ30" s="1221" t="str">
        <f t="shared" si="173"/>
        <v>Lên lớp</v>
      </c>
      <c r="KK30" s="1222">
        <f t="shared" si="174"/>
        <v>61</v>
      </c>
      <c r="KL30" s="1219">
        <f t="shared" si="175"/>
        <v>1.860655737704918</v>
      </c>
      <c r="KM30" s="1220" t="str">
        <f t="shared" si="176"/>
        <v>1.86</v>
      </c>
      <c r="KN30" s="1223">
        <f t="shared" si="177"/>
        <v>20</v>
      </c>
      <c r="KO30" s="1224">
        <f t="shared" si="178"/>
        <v>6.8049999999999997</v>
      </c>
      <c r="KP30" s="1225">
        <f t="shared" si="179"/>
        <v>2.5750000000000002</v>
      </c>
      <c r="KQ30" s="1226">
        <f t="shared" si="180"/>
        <v>54</v>
      </c>
      <c r="KR30" s="1227">
        <f t="shared" si="181"/>
        <v>6.0870370370370379</v>
      </c>
      <c r="KS30" s="1228">
        <f t="shared" si="182"/>
        <v>2.1018518518518516</v>
      </c>
      <c r="KT30" s="1221" t="str">
        <f t="shared" si="183"/>
        <v>Lên lớp</v>
      </c>
      <c r="KU30" s="1237"/>
      <c r="KV30" s="1670"/>
      <c r="KW30" s="1680"/>
      <c r="KX30" s="953"/>
      <c r="KY30" s="5">
        <f t="shared" si="184"/>
        <v>0</v>
      </c>
      <c r="KZ30" s="25">
        <f t="shared" si="185"/>
        <v>0</v>
      </c>
      <c r="LA30" s="176" t="str">
        <f t="shared" si="186"/>
        <v>0.0</v>
      </c>
      <c r="LB30" s="118" t="str">
        <f t="shared" si="187"/>
        <v>F</v>
      </c>
      <c r="LC30" s="117">
        <f t="shared" si="188"/>
        <v>0</v>
      </c>
      <c r="LD30" s="117" t="str">
        <f t="shared" si="189"/>
        <v>0.0</v>
      </c>
      <c r="LE30" s="10">
        <v>4</v>
      </c>
      <c r="LF30" s="27"/>
      <c r="LG30" s="956"/>
      <c r="LH30" s="955"/>
      <c r="LI30" s="955"/>
      <c r="LJ30" s="5">
        <f t="shared" si="190"/>
        <v>0</v>
      </c>
      <c r="LK30" s="25">
        <f t="shared" si="191"/>
        <v>0</v>
      </c>
      <c r="LL30" s="176" t="str">
        <f t="shared" si="192"/>
        <v>0.0</v>
      </c>
      <c r="LM30" s="118" t="str">
        <f t="shared" si="193"/>
        <v>F</v>
      </c>
      <c r="LN30" s="117">
        <f t="shared" si="194"/>
        <v>0</v>
      </c>
      <c r="LO30" s="117" t="str">
        <f t="shared" si="195"/>
        <v>0.0</v>
      </c>
      <c r="LP30" s="10">
        <v>1</v>
      </c>
      <c r="LQ30" s="27"/>
      <c r="LR30" s="122">
        <v>7</v>
      </c>
      <c r="LS30" s="1628">
        <v>5</v>
      </c>
      <c r="LT30" s="454"/>
      <c r="LU30" s="5">
        <f t="shared" si="196"/>
        <v>5.8</v>
      </c>
      <c r="LV30" s="25">
        <f t="shared" si="197"/>
        <v>5.8</v>
      </c>
      <c r="LW30" s="176" t="str">
        <f t="shared" si="198"/>
        <v>5.8</v>
      </c>
      <c r="LX30" s="118" t="str">
        <f t="shared" si="199"/>
        <v>C</v>
      </c>
      <c r="LY30" s="117">
        <f t="shared" si="200"/>
        <v>2</v>
      </c>
      <c r="LZ30" s="117" t="str">
        <f t="shared" si="201"/>
        <v>2.0</v>
      </c>
      <c r="MA30" s="10">
        <v>1</v>
      </c>
      <c r="MB30" s="27">
        <v>1</v>
      </c>
      <c r="MC30" s="956">
        <v>0</v>
      </c>
      <c r="MD30" s="955"/>
      <c r="ME30" s="1233"/>
      <c r="MF30" s="1572">
        <f t="shared" si="202"/>
        <v>0</v>
      </c>
      <c r="MG30" s="1573">
        <f t="shared" si="203"/>
        <v>0</v>
      </c>
      <c r="MH30" s="1574" t="str">
        <f t="shared" si="204"/>
        <v>0.0</v>
      </c>
      <c r="MI30" s="1575" t="str">
        <f t="shared" si="205"/>
        <v>F</v>
      </c>
      <c r="MJ30" s="1576">
        <f t="shared" si="110"/>
        <v>0</v>
      </c>
      <c r="MK30" s="1576" t="str">
        <f t="shared" si="111"/>
        <v>0.0</v>
      </c>
      <c r="ML30" s="1577">
        <v>2</v>
      </c>
      <c r="MM30" s="1578"/>
      <c r="MN30" s="1670"/>
      <c r="MO30" s="1688"/>
      <c r="MP30" s="953"/>
      <c r="MQ30" s="855">
        <f t="shared" si="206"/>
        <v>0</v>
      </c>
      <c r="MR30" s="856">
        <f t="shared" si="207"/>
        <v>0</v>
      </c>
      <c r="MS30" s="857" t="str">
        <f t="shared" si="208"/>
        <v>0.0</v>
      </c>
      <c r="MT30" s="858" t="str">
        <f t="shared" si="209"/>
        <v>F</v>
      </c>
      <c r="MU30" s="859">
        <f t="shared" si="112"/>
        <v>0</v>
      </c>
      <c r="MV30" s="859" t="str">
        <f t="shared" si="113"/>
        <v>0.0</v>
      </c>
      <c r="MW30" s="781">
        <v>2</v>
      </c>
      <c r="MX30" s="860"/>
      <c r="MY30" s="1670"/>
      <c r="MZ30" s="1717"/>
      <c r="NA30" s="953"/>
      <c r="NB30" s="1704">
        <f t="shared" si="210"/>
        <v>0</v>
      </c>
      <c r="NC30" s="1705">
        <f t="shared" si="211"/>
        <v>0</v>
      </c>
      <c r="ND30" s="857" t="str">
        <f t="shared" si="212"/>
        <v>0.0</v>
      </c>
      <c r="NE30" s="1706" t="str">
        <f t="shared" si="213"/>
        <v>F</v>
      </c>
      <c r="NF30" s="1705">
        <f t="shared" si="214"/>
        <v>0</v>
      </c>
      <c r="NG30" s="1705" t="str">
        <f t="shared" si="215"/>
        <v>0.0</v>
      </c>
      <c r="NH30" s="1707">
        <v>2</v>
      </c>
      <c r="NI30" s="860"/>
      <c r="NJ30" s="1719">
        <f t="shared" si="216"/>
        <v>12</v>
      </c>
      <c r="NK30" s="1720">
        <f t="shared" si="217"/>
        <v>0.16666666666666666</v>
      </c>
      <c r="NL30" s="1721" t="str">
        <f t="shared" si="218"/>
        <v>0.17</v>
      </c>
    </row>
    <row r="31" spans="1:376" ht="17.25" customHeight="1" x14ac:dyDescent="0.25">
      <c r="A31" s="451"/>
      <c r="B31" s="1258"/>
      <c r="C31" s="1259"/>
      <c r="D31" s="1486"/>
      <c r="E31" s="1487"/>
      <c r="F31" s="1254"/>
      <c r="G31" s="1488"/>
      <c r="H31" s="1489"/>
      <c r="I31" s="447"/>
      <c r="J31" s="1260"/>
      <c r="K31" s="1112"/>
      <c r="L31" s="1265"/>
      <c r="M31" s="1266"/>
      <c r="N31" s="1490"/>
      <c r="O31" s="360"/>
      <c r="P31" s="1264"/>
      <c r="Q31" s="1265"/>
      <c r="R31" s="1266"/>
      <c r="S31" s="1490"/>
      <c r="T31" s="1491"/>
      <c r="U31" s="447"/>
      <c r="V31" s="447"/>
      <c r="W31" s="1260"/>
      <c r="X31" s="1263"/>
      <c r="Y31" s="1264"/>
      <c r="Z31" s="1265"/>
      <c r="AA31" s="1266"/>
      <c r="AB31" s="1266"/>
      <c r="AC31" s="1492"/>
      <c r="AD31" s="1493"/>
      <c r="AE31" s="1260"/>
      <c r="AF31" s="1261"/>
      <c r="AG31" s="1261"/>
      <c r="AH31" s="1260"/>
      <c r="AI31" s="1263"/>
      <c r="AJ31" s="1264"/>
      <c r="AK31" s="1265"/>
      <c r="AL31" s="1266"/>
      <c r="AM31" s="1266"/>
      <c r="AN31" s="1267"/>
      <c r="AO31" s="1268"/>
      <c r="AP31" s="1118"/>
      <c r="AQ31" s="1261"/>
      <c r="AR31" s="1262"/>
      <c r="AS31" s="1260"/>
      <c r="AT31" s="1263"/>
      <c r="AU31" s="1264"/>
      <c r="AV31" s="1265"/>
      <c r="AW31" s="1266"/>
      <c r="AX31" s="1266"/>
      <c r="AY31" s="1492"/>
      <c r="AZ31" s="1493"/>
      <c r="BA31" s="1111"/>
      <c r="BB31" s="1261"/>
      <c r="BC31" s="1262"/>
      <c r="BD31" s="1260"/>
      <c r="BE31" s="1263"/>
      <c r="BF31" s="1264"/>
      <c r="BG31" s="1265"/>
      <c r="BH31" s="1266"/>
      <c r="BI31" s="1266"/>
      <c r="BJ31" s="1492"/>
      <c r="BK31" s="1493"/>
      <c r="BL31" s="1111"/>
      <c r="BM31" s="1261"/>
      <c r="BN31" s="1261"/>
      <c r="BO31" s="1260"/>
      <c r="BP31" s="1263"/>
      <c r="BQ31" s="1264"/>
      <c r="BR31" s="1265"/>
      <c r="BS31" s="1266"/>
      <c r="BT31" s="1266"/>
      <c r="BU31" s="1492"/>
      <c r="BV31" s="1493"/>
      <c r="BW31" s="1260"/>
      <c r="BX31" s="1261"/>
      <c r="BY31" s="1262"/>
      <c r="BZ31" s="1494"/>
      <c r="CA31" s="1495"/>
      <c r="CB31" s="1264"/>
      <c r="CC31" s="1496"/>
      <c r="CD31" s="1266"/>
      <c r="CE31" s="1266"/>
      <c r="CF31" s="1492"/>
      <c r="CG31" s="1493"/>
      <c r="CH31" s="1497"/>
      <c r="CI31" s="1498"/>
      <c r="CJ31" s="1499"/>
      <c r="CK31" s="447"/>
      <c r="CL31" s="1500"/>
      <c r="CM31" s="448"/>
      <c r="CN31" s="447"/>
      <c r="CO31" s="1487"/>
      <c r="CP31" s="532"/>
      <c r="CQ31" s="1270"/>
      <c r="CR31" s="1271"/>
      <c r="CS31" s="1275"/>
      <c r="CT31" s="524"/>
      <c r="CU31" s="525"/>
      <c r="CV31" s="469"/>
      <c r="CW31" s="526"/>
      <c r="CX31" s="526"/>
      <c r="CY31" s="1272"/>
      <c r="CZ31" s="1273"/>
      <c r="DA31" s="1501"/>
      <c r="DB31" s="447"/>
      <c r="DC31" s="1502"/>
      <c r="DD31" s="1260"/>
      <c r="DE31" s="1263"/>
      <c r="DF31" s="1264"/>
      <c r="DG31" s="1265"/>
      <c r="DH31" s="1266"/>
      <c r="DI31" s="1266"/>
      <c r="DJ31" s="1492"/>
      <c r="DK31" s="1493"/>
      <c r="DL31" s="1503"/>
      <c r="DM31" s="1504"/>
      <c r="DN31" s="1504"/>
      <c r="DO31" s="1260"/>
      <c r="DP31" s="1263"/>
      <c r="DQ31" s="1264"/>
      <c r="DR31" s="1265"/>
      <c r="DS31" s="1266"/>
      <c r="DT31" s="1266"/>
      <c r="DU31" s="1492"/>
      <c r="DV31" s="1493"/>
      <c r="DW31" s="1501"/>
      <c r="DX31" s="1504"/>
      <c r="DY31" s="1501"/>
      <c r="DZ31" s="1260"/>
      <c r="EA31" s="1263"/>
      <c r="EB31" s="1264"/>
      <c r="EC31" s="1265"/>
      <c r="ED31" s="1266"/>
      <c r="EE31" s="1266"/>
      <c r="EF31" s="1492"/>
      <c r="EG31" s="1493"/>
      <c r="EH31" s="532"/>
      <c r="EI31" s="1270"/>
      <c r="EJ31" s="1271"/>
      <c r="EK31" s="1275"/>
      <c r="EL31" s="524"/>
      <c r="EM31" s="525"/>
      <c r="EN31" s="469"/>
      <c r="EO31" s="526"/>
      <c r="EP31" s="526"/>
      <c r="EQ31" s="1272"/>
      <c r="ER31" s="1273"/>
      <c r="ES31" s="532"/>
      <c r="ET31" s="551"/>
      <c r="EU31" s="551"/>
      <c r="EV31" s="1275"/>
      <c r="EW31" s="524"/>
      <c r="EX31" s="525"/>
      <c r="EY31" s="469"/>
      <c r="EZ31" s="526"/>
      <c r="FA31" s="526"/>
      <c r="FB31" s="1272"/>
      <c r="FC31" s="1273"/>
      <c r="FD31" s="1505"/>
      <c r="FE31" s="1506"/>
      <c r="FF31" s="1507"/>
      <c r="FG31" s="1508"/>
      <c r="FH31" s="1509"/>
      <c r="FI31" s="1510"/>
      <c r="FJ31" s="1265"/>
      <c r="FK31" s="1266"/>
      <c r="FL31" s="1266"/>
      <c r="FM31" s="1492"/>
      <c r="FN31" s="1493"/>
      <c r="FO31" s="1497"/>
      <c r="FP31" s="1498"/>
      <c r="FQ31" s="1499"/>
      <c r="FR31" s="447"/>
      <c r="FS31" s="1497"/>
      <c r="FT31" s="1498"/>
      <c r="FU31" s="1499"/>
      <c r="FV31" s="1511"/>
      <c r="FW31" s="1512"/>
      <c r="FX31" s="1513"/>
      <c r="FY31" s="1514"/>
      <c r="FZ31" s="1120"/>
      <c r="GA31" s="1515"/>
      <c r="GB31" s="1516"/>
      <c r="GC31" s="1516"/>
      <c r="GD31" s="1275"/>
      <c r="GE31" s="524"/>
      <c r="GF31" s="525"/>
      <c r="GG31" s="469"/>
      <c r="GH31" s="526"/>
      <c r="GI31" s="526"/>
      <c r="GJ31" s="1272"/>
      <c r="GK31" s="1273"/>
      <c r="GL31" s="1517"/>
      <c r="GM31" s="1518"/>
      <c r="GN31" s="1519"/>
      <c r="GO31" s="1275"/>
      <c r="GP31" s="524"/>
      <c r="GQ31" s="525"/>
      <c r="GR31" s="469"/>
      <c r="GS31" s="526"/>
      <c r="GT31" s="526"/>
      <c r="GU31" s="1289"/>
      <c r="GV31" s="1273"/>
      <c r="GW31" s="532"/>
      <c r="GX31" s="551"/>
      <c r="GY31" s="551"/>
      <c r="GZ31" s="1275"/>
      <c r="HA31" s="524"/>
      <c r="HB31" s="525"/>
      <c r="HC31" s="469"/>
      <c r="HD31" s="526"/>
      <c r="HE31" s="526"/>
      <c r="HF31" s="1272"/>
      <c r="HG31" s="1281"/>
      <c r="HH31" s="538"/>
      <c r="HI31" s="1278"/>
      <c r="HJ31" s="1279"/>
      <c r="HK31" s="1275"/>
      <c r="HL31" s="524"/>
      <c r="HM31" s="525"/>
      <c r="HN31" s="469"/>
      <c r="HO31" s="526"/>
      <c r="HP31" s="526"/>
      <c r="HQ31" s="1272"/>
      <c r="HR31" s="1273"/>
      <c r="HS31" s="1520"/>
      <c r="HT31" s="1270"/>
      <c r="HU31" s="1270"/>
      <c r="HV31" s="1275"/>
      <c r="HW31" s="524"/>
      <c r="HX31" s="525"/>
      <c r="HY31" s="469"/>
      <c r="HZ31" s="526"/>
      <c r="IA31" s="526"/>
      <c r="IB31" s="1272"/>
      <c r="IC31" s="1273"/>
      <c r="ID31" s="1283"/>
      <c r="IE31" s="1521"/>
      <c r="IF31" s="1277"/>
      <c r="IG31" s="1284"/>
      <c r="IH31" s="1285"/>
      <c r="II31" s="1286"/>
      <c r="IJ31" s="1287"/>
      <c r="IK31" s="1288"/>
      <c r="IL31" s="1288"/>
      <c r="IM31" s="1289"/>
      <c r="IN31" s="1290"/>
      <c r="IO31" s="532"/>
      <c r="IP31" s="551"/>
      <c r="IQ31" s="551"/>
      <c r="IR31" s="1275"/>
      <c r="IS31" s="524"/>
      <c r="IT31" s="525"/>
      <c r="IU31" s="469"/>
      <c r="IV31" s="526"/>
      <c r="IW31" s="526"/>
      <c r="IX31" s="1272"/>
      <c r="IY31" s="1273"/>
      <c r="IZ31" s="1008"/>
      <c r="JA31" s="551"/>
      <c r="JB31" s="551"/>
      <c r="JC31" s="1275"/>
      <c r="JD31" s="524"/>
      <c r="JE31" s="525"/>
      <c r="JF31" s="469"/>
      <c r="JG31" s="526"/>
      <c r="JH31" s="526"/>
      <c r="JI31" s="1272"/>
      <c r="JJ31" s="1273"/>
      <c r="JK31" s="1283"/>
      <c r="JL31" s="1277"/>
      <c r="JM31" s="1293"/>
      <c r="JN31" s="1275"/>
      <c r="JO31" s="524"/>
      <c r="JP31" s="525"/>
      <c r="JQ31" s="469"/>
      <c r="JR31" s="526"/>
      <c r="JS31" s="526"/>
      <c r="JT31" s="1272"/>
      <c r="JU31" s="1273"/>
      <c r="JV31" s="538"/>
      <c r="JW31" s="1294"/>
      <c r="JX31" s="1294"/>
      <c r="JY31" s="1275"/>
      <c r="JZ31" s="524"/>
      <c r="KA31" s="525"/>
      <c r="KB31" s="469"/>
      <c r="KC31" s="526"/>
      <c r="KD31" s="526"/>
      <c r="KE31" s="1272"/>
      <c r="KF31" s="1273"/>
      <c r="KG31" s="1295"/>
      <c r="KH31" s="1522"/>
      <c r="KI31" s="1523"/>
      <c r="KJ31" s="1524"/>
      <c r="KK31" s="1525"/>
      <c r="KL31" s="1522"/>
      <c r="KM31" s="1523"/>
      <c r="KN31" s="1526"/>
      <c r="KO31" s="1527"/>
      <c r="KP31" s="1528"/>
      <c r="KQ31" s="1529"/>
      <c r="KR31" s="1530"/>
      <c r="KS31" s="1531"/>
      <c r="KT31" s="1524"/>
      <c r="KU31" s="1502"/>
      <c r="KV31" s="1502"/>
      <c r="KW31" s="1502"/>
      <c r="KX31" s="1502"/>
      <c r="KY31" s="1502"/>
      <c r="KZ31" s="1502"/>
      <c r="LA31" s="1502"/>
      <c r="LB31" s="1502"/>
      <c r="LC31" s="1502"/>
      <c r="LD31" s="1502"/>
      <c r="LE31" s="1502"/>
      <c r="LF31" s="1502"/>
      <c r="LG31" s="1502"/>
      <c r="LH31" s="1502"/>
      <c r="LI31" s="1502"/>
      <c r="LJ31" s="1502"/>
      <c r="LK31" s="1502"/>
      <c r="LL31" s="1502"/>
      <c r="LM31" s="1502"/>
      <c r="LN31" s="1502"/>
      <c r="LO31" s="1502"/>
      <c r="LP31" s="1502"/>
      <c r="LQ31" s="1502"/>
      <c r="LR31" s="1502"/>
      <c r="LS31" s="1502"/>
      <c r="LT31" s="1502"/>
      <c r="LU31" s="1502"/>
      <c r="LV31" s="1502"/>
      <c r="LW31" s="1502"/>
      <c r="LX31" s="1502"/>
      <c r="LY31" s="1502"/>
      <c r="LZ31" s="1502"/>
      <c r="MA31" s="1502"/>
      <c r="MB31" s="1502"/>
      <c r="MC31" s="1502"/>
      <c r="MD31" s="1502"/>
      <c r="ME31" s="1502"/>
      <c r="MF31" s="1502"/>
      <c r="MG31" s="1502"/>
      <c r="MH31" s="1502"/>
      <c r="MI31" s="1502"/>
      <c r="MJ31" s="1502"/>
      <c r="MK31" s="1502"/>
      <c r="ML31" s="1502"/>
      <c r="MM31" s="1502"/>
      <c r="MN31" s="1502"/>
      <c r="MO31" s="1502"/>
      <c r="MP31" s="1502"/>
      <c r="MQ31" s="1502"/>
      <c r="MR31" s="1502"/>
      <c r="MS31" s="1502"/>
      <c r="MT31" s="1502"/>
      <c r="MU31" s="1502"/>
      <c r="MV31" s="1502"/>
      <c r="MW31" s="1502"/>
      <c r="MX31" s="1502"/>
      <c r="MY31" s="1502"/>
      <c r="MZ31" s="1502"/>
      <c r="NA31" s="1502"/>
      <c r="NB31" s="1502"/>
      <c r="NC31" s="1502"/>
      <c r="ND31" s="1502"/>
      <c r="NE31" s="1502"/>
      <c r="NF31" s="1502"/>
      <c r="NG31" s="1502"/>
      <c r="NH31" s="1502"/>
      <c r="NI31" s="1502"/>
    </row>
    <row r="32" spans="1:376" ht="17.25" customHeight="1" x14ac:dyDescent="0.25">
      <c r="A32" s="451"/>
      <c r="B32" s="1258"/>
      <c r="C32" s="1259"/>
      <c r="D32" s="1486"/>
      <c r="E32" s="1487"/>
      <c r="F32" s="1254"/>
      <c r="G32" s="1488"/>
      <c r="H32" s="1489"/>
      <c r="I32" s="447"/>
      <c r="J32" s="1260"/>
      <c r="K32" s="1112"/>
      <c r="L32" s="1265"/>
      <c r="M32" s="1266"/>
      <c r="N32" s="1490"/>
      <c r="O32" s="360"/>
      <c r="P32" s="1264"/>
      <c r="Q32" s="1265"/>
      <c r="R32" s="1266"/>
      <c r="S32" s="1490"/>
      <c r="T32" s="1491"/>
      <c r="U32" s="447"/>
      <c r="V32" s="447"/>
      <c r="W32" s="1260"/>
      <c r="X32" s="1263"/>
      <c r="Y32" s="1264"/>
      <c r="Z32" s="1265"/>
      <c r="AA32" s="1266"/>
      <c r="AB32" s="1266"/>
      <c r="AC32" s="1492"/>
      <c r="AD32" s="1493"/>
      <c r="AE32" s="1260"/>
      <c r="AF32" s="1261"/>
      <c r="AG32" s="1261"/>
      <c r="AH32" s="1260"/>
      <c r="AI32" s="1263"/>
      <c r="AJ32" s="1264"/>
      <c r="AK32" s="1265"/>
      <c r="AL32" s="1266"/>
      <c r="AM32" s="1266"/>
      <c r="AN32" s="1267"/>
      <c r="AO32" s="1268"/>
      <c r="AP32" s="1118"/>
      <c r="AQ32" s="1261"/>
      <c r="AR32" s="1262"/>
      <c r="AS32" s="1260"/>
      <c r="AT32" s="1263"/>
      <c r="AU32" s="1264"/>
      <c r="AV32" s="1265"/>
      <c r="AW32" s="1266"/>
      <c r="AX32" s="1266"/>
      <c r="AY32" s="1492"/>
      <c r="AZ32" s="1493"/>
      <c r="BA32" s="1111"/>
      <c r="BB32" s="1261"/>
      <c r="BC32" s="1262"/>
      <c r="BD32" s="1260"/>
      <c r="BE32" s="1263"/>
      <c r="BF32" s="1264"/>
      <c r="BG32" s="1265"/>
      <c r="BH32" s="1266"/>
      <c r="BI32" s="1266"/>
      <c r="BJ32" s="1492"/>
      <c r="BK32" s="1493"/>
      <c r="BL32" s="1111"/>
      <c r="BM32" s="1261"/>
      <c r="BN32" s="1261"/>
      <c r="BO32" s="1260"/>
      <c r="BP32" s="1263"/>
      <c r="BQ32" s="1264"/>
      <c r="BR32" s="1265"/>
      <c r="BS32" s="1266"/>
      <c r="BT32" s="1266"/>
      <c r="BU32" s="1492"/>
      <c r="BV32" s="1493"/>
      <c r="BW32" s="1260"/>
      <c r="BX32" s="1261"/>
      <c r="BY32" s="1262"/>
      <c r="BZ32" s="1494"/>
      <c r="CA32" s="1495"/>
      <c r="CB32" s="1264"/>
      <c r="CC32" s="1496"/>
      <c r="CD32" s="1266"/>
      <c r="CE32" s="1266"/>
      <c r="CF32" s="1492"/>
      <c r="CG32" s="1493"/>
      <c r="CH32" s="1497"/>
      <c r="CI32" s="1498"/>
      <c r="CJ32" s="1499"/>
      <c r="CK32" s="447"/>
      <c r="CL32" s="1500"/>
      <c r="CM32" s="448"/>
      <c r="CN32" s="447"/>
      <c r="CO32" s="1487"/>
      <c r="CP32" s="532"/>
      <c r="CQ32" s="1270"/>
      <c r="CR32" s="1271"/>
      <c r="CS32" s="1275"/>
      <c r="CT32" s="524"/>
      <c r="CU32" s="525"/>
      <c r="CV32" s="469"/>
      <c r="CW32" s="526"/>
      <c r="CX32" s="526"/>
      <c r="CY32" s="1272"/>
      <c r="CZ32" s="1273"/>
      <c r="DA32" s="1501"/>
      <c r="DB32" s="447"/>
      <c r="DC32" s="1502"/>
      <c r="DD32" s="1260"/>
      <c r="DE32" s="1263"/>
      <c r="DF32" s="1264"/>
      <c r="DG32" s="1265"/>
      <c r="DH32" s="1266"/>
      <c r="DI32" s="1266"/>
      <c r="DJ32" s="1492"/>
      <c r="DK32" s="1493"/>
      <c r="DL32" s="1503"/>
      <c r="DM32" s="1504"/>
      <c r="DN32" s="1504"/>
      <c r="DO32" s="1260"/>
      <c r="DP32" s="1263"/>
      <c r="DQ32" s="1264"/>
      <c r="DR32" s="1265"/>
      <c r="DS32" s="1266"/>
      <c r="DT32" s="1266"/>
      <c r="DU32" s="1492"/>
      <c r="DV32" s="1493"/>
      <c r="DW32" s="1501"/>
      <c r="DX32" s="1504"/>
      <c r="DY32" s="1501"/>
      <c r="DZ32" s="1260"/>
      <c r="EA32" s="1263"/>
      <c r="EB32" s="1264"/>
      <c r="EC32" s="1265"/>
      <c r="ED32" s="1266"/>
      <c r="EE32" s="1266"/>
      <c r="EF32" s="1492"/>
      <c r="EG32" s="1493"/>
      <c r="EH32" s="532"/>
      <c r="EI32" s="1270"/>
      <c r="EJ32" s="1271"/>
      <c r="EK32" s="1275"/>
      <c r="EL32" s="524"/>
      <c r="EM32" s="525"/>
      <c r="EN32" s="469"/>
      <c r="EO32" s="526"/>
      <c r="EP32" s="526"/>
      <c r="EQ32" s="1272"/>
      <c r="ER32" s="1273"/>
      <c r="ES32" s="532"/>
      <c r="ET32" s="551"/>
      <c r="EU32" s="551"/>
      <c r="EV32" s="1275"/>
      <c r="EW32" s="524"/>
      <c r="EX32" s="525"/>
      <c r="EY32" s="469"/>
      <c r="EZ32" s="526"/>
      <c r="FA32" s="526"/>
      <c r="FB32" s="1272"/>
      <c r="FC32" s="1273"/>
      <c r="FD32" s="1505"/>
      <c r="FE32" s="1506"/>
      <c r="FF32" s="1507"/>
      <c r="FG32" s="1508"/>
      <c r="FH32" s="1509"/>
      <c r="FI32" s="1510"/>
      <c r="FJ32" s="1265"/>
      <c r="FK32" s="1266"/>
      <c r="FL32" s="1266"/>
      <c r="FM32" s="1492"/>
      <c r="FN32" s="1493"/>
      <c r="FO32" s="1497"/>
      <c r="FP32" s="1498"/>
      <c r="FQ32" s="1499"/>
      <c r="FR32" s="447"/>
      <c r="FS32" s="1497"/>
      <c r="FT32" s="1498"/>
      <c r="FU32" s="1499"/>
      <c r="FV32" s="1511"/>
      <c r="FW32" s="1512"/>
      <c r="FX32" s="1513"/>
      <c r="FY32" s="1514"/>
      <c r="FZ32" s="1120"/>
      <c r="GA32" s="1515"/>
      <c r="GB32" s="1516"/>
      <c r="GC32" s="1516"/>
      <c r="GD32" s="1275"/>
      <c r="GE32" s="524"/>
      <c r="GF32" s="525"/>
      <c r="GG32" s="469"/>
      <c r="GH32" s="526"/>
      <c r="GI32" s="526"/>
      <c r="GJ32" s="1272"/>
      <c r="GK32" s="1273"/>
      <c r="GL32" s="1517"/>
      <c r="GM32" s="1518"/>
      <c r="GN32" s="1519"/>
      <c r="GO32" s="1275"/>
      <c r="GP32" s="524"/>
      <c r="GQ32" s="525"/>
      <c r="GR32" s="469"/>
      <c r="GS32" s="526"/>
      <c r="GT32" s="526"/>
      <c r="GU32" s="1289"/>
      <c r="GV32" s="1273"/>
      <c r="GW32" s="532"/>
      <c r="GX32" s="551"/>
      <c r="GY32" s="551"/>
      <c r="GZ32" s="1275"/>
      <c r="HA32" s="524"/>
      <c r="HB32" s="525"/>
      <c r="HC32" s="469"/>
      <c r="HD32" s="526"/>
      <c r="HE32" s="526"/>
      <c r="HF32" s="1272"/>
      <c r="HG32" s="1281"/>
      <c r="HH32" s="538"/>
      <c r="HI32" s="1278"/>
      <c r="HJ32" s="1279"/>
      <c r="HK32" s="1275"/>
      <c r="HL32" s="524"/>
      <c r="HM32" s="525"/>
      <c r="HN32" s="469"/>
      <c r="HO32" s="526"/>
      <c r="HP32" s="526"/>
      <c r="HQ32" s="1272"/>
      <c r="HR32" s="1273"/>
      <c r="HS32" s="1520"/>
      <c r="HT32" s="1270"/>
      <c r="HU32" s="1270"/>
      <c r="HV32" s="1275"/>
      <c r="HW32" s="524"/>
      <c r="HX32" s="525"/>
      <c r="HY32" s="469"/>
      <c r="HZ32" s="526"/>
      <c r="IA32" s="526"/>
      <c r="IB32" s="1272"/>
      <c r="IC32" s="1273"/>
      <c r="ID32" s="1283"/>
      <c r="IE32" s="1521"/>
      <c r="IF32" s="1277"/>
      <c r="IG32" s="1284"/>
      <c r="IH32" s="1285"/>
      <c r="II32" s="1286"/>
      <c r="IJ32" s="1287"/>
      <c r="IK32" s="1288"/>
      <c r="IL32" s="1288"/>
      <c r="IM32" s="1289"/>
      <c r="IN32" s="1290"/>
      <c r="IO32" s="532"/>
      <c r="IP32" s="551"/>
      <c r="IQ32" s="551"/>
      <c r="IR32" s="1275"/>
      <c r="IS32" s="524"/>
      <c r="IT32" s="525"/>
      <c r="IU32" s="469"/>
      <c r="IV32" s="526"/>
      <c r="IW32" s="526"/>
      <c r="IX32" s="1272"/>
      <c r="IY32" s="1273"/>
      <c r="IZ32" s="1008"/>
      <c r="JA32" s="551"/>
      <c r="JB32" s="551"/>
      <c r="JC32" s="1275"/>
      <c r="JD32" s="524"/>
      <c r="JE32" s="525"/>
      <c r="JF32" s="469"/>
      <c r="JG32" s="526"/>
      <c r="JH32" s="526"/>
      <c r="JI32" s="1272"/>
      <c r="JJ32" s="1273"/>
      <c r="JK32" s="1283"/>
      <c r="JL32" s="1277"/>
      <c r="JM32" s="1293"/>
      <c r="JN32" s="1275"/>
      <c r="JO32" s="524"/>
      <c r="JP32" s="525"/>
      <c r="JQ32" s="469"/>
      <c r="JR32" s="526"/>
      <c r="JS32" s="526"/>
      <c r="JT32" s="1272"/>
      <c r="JU32" s="1273"/>
      <c r="JV32" s="538"/>
      <c r="JW32" s="1294"/>
      <c r="JX32" s="1294"/>
      <c r="JY32" s="1275"/>
      <c r="JZ32" s="524"/>
      <c r="KA32" s="525"/>
      <c r="KB32" s="469"/>
      <c r="KC32" s="526"/>
      <c r="KD32" s="526"/>
      <c r="KE32" s="1272"/>
      <c r="KF32" s="1273"/>
      <c r="KG32" s="1295"/>
      <c r="KH32" s="1522"/>
      <c r="KI32" s="1523"/>
      <c r="KJ32" s="1524"/>
      <c r="KK32" s="1525"/>
      <c r="KL32" s="1522"/>
      <c r="KM32" s="1523"/>
      <c r="KN32" s="1526"/>
      <c r="KO32" s="1527"/>
      <c r="KP32" s="1528"/>
      <c r="KQ32" s="1529"/>
      <c r="KR32" s="1530"/>
      <c r="KS32" s="1531"/>
      <c r="KT32" s="1524"/>
      <c r="KU32" s="1502"/>
      <c r="KV32" s="1502"/>
      <c r="KW32" s="1502"/>
      <c r="KX32" s="1502"/>
      <c r="KY32" s="1502"/>
      <c r="KZ32" s="1502"/>
      <c r="LA32" s="1502"/>
      <c r="LB32" s="1502"/>
      <c r="LC32" s="1502"/>
      <c r="LD32" s="1502"/>
      <c r="LE32" s="1502"/>
      <c r="LF32" s="1502"/>
      <c r="LG32" s="1502"/>
      <c r="LH32" s="1502"/>
      <c r="LI32" s="1502"/>
      <c r="LJ32" s="1502"/>
      <c r="LK32" s="1502"/>
      <c r="LL32" s="1502"/>
      <c r="LM32" s="1502"/>
      <c r="LN32" s="1502"/>
      <c r="LO32" s="1502"/>
      <c r="LP32" s="1502"/>
      <c r="LQ32" s="1502"/>
      <c r="LR32" s="1502"/>
      <c r="LS32" s="1502"/>
      <c r="LT32" s="1502"/>
      <c r="LU32" s="1502"/>
      <c r="LV32" s="1502"/>
      <c r="LW32" s="1502"/>
      <c r="LX32" s="1502"/>
      <c r="LY32" s="1502"/>
      <c r="LZ32" s="1502"/>
      <c r="MA32" s="1502"/>
      <c r="MB32" s="1502"/>
      <c r="MC32" s="1502"/>
      <c r="MD32" s="1502"/>
      <c r="ME32" s="1502"/>
      <c r="MF32" s="1502"/>
      <c r="MG32" s="1502"/>
      <c r="MH32" s="1502"/>
      <c r="MI32" s="1502"/>
      <c r="MJ32" s="1502"/>
      <c r="MK32" s="1502"/>
      <c r="ML32" s="1502"/>
      <c r="MM32" s="1502"/>
      <c r="MN32" s="1502"/>
      <c r="MO32" s="1502"/>
      <c r="MP32" s="1502"/>
      <c r="MQ32" s="1502"/>
      <c r="MR32" s="1502"/>
      <c r="MS32" s="1502"/>
      <c r="MT32" s="1502"/>
      <c r="MU32" s="1502"/>
      <c r="MV32" s="1502"/>
      <c r="MW32" s="1502"/>
      <c r="MX32" s="1502"/>
      <c r="MY32" s="1502"/>
      <c r="MZ32" s="1502"/>
      <c r="NA32" s="1502"/>
      <c r="NB32" s="1502"/>
      <c r="NC32" s="1502"/>
      <c r="ND32" s="1502"/>
      <c r="NE32" s="1502"/>
      <c r="NF32" s="1502"/>
      <c r="NG32" s="1502"/>
      <c r="NH32" s="1502"/>
      <c r="NI32" s="1502"/>
    </row>
    <row r="33" spans="1:373" ht="17.25" customHeight="1" x14ac:dyDescent="0.25">
      <c r="A33" s="451"/>
      <c r="B33" s="1258"/>
      <c r="C33" s="1259"/>
      <c r="D33" s="1486"/>
      <c r="E33" s="1487"/>
      <c r="F33" s="1254"/>
      <c r="G33" s="1488"/>
      <c r="H33" s="1489"/>
      <c r="I33" s="447"/>
      <c r="J33" s="1260"/>
      <c r="K33" s="1112"/>
      <c r="L33" s="1265"/>
      <c r="M33" s="1266"/>
      <c r="N33" s="1490"/>
      <c r="O33" s="360"/>
      <c r="P33" s="1264"/>
      <c r="Q33" s="1265"/>
      <c r="R33" s="1266"/>
      <c r="S33" s="1490"/>
      <c r="T33" s="1491"/>
      <c r="U33" s="447"/>
      <c r="V33" s="447"/>
      <c r="W33" s="1260"/>
      <c r="X33" s="1263"/>
      <c r="Y33" s="1264"/>
      <c r="Z33" s="1265"/>
      <c r="AA33" s="1266"/>
      <c r="AB33" s="1266"/>
      <c r="AC33" s="1492"/>
      <c r="AD33" s="1493"/>
      <c r="AE33" s="1260"/>
      <c r="AF33" s="1261"/>
      <c r="AG33" s="1261"/>
      <c r="AH33" s="1260"/>
      <c r="AI33" s="1263"/>
      <c r="AJ33" s="1264"/>
      <c r="AK33" s="1265"/>
      <c r="AL33" s="1266"/>
      <c r="AM33" s="1266"/>
      <c r="AN33" s="1267"/>
      <c r="AO33" s="1268"/>
      <c r="AP33" s="1118"/>
      <c r="AQ33" s="1261"/>
      <c r="AR33" s="1262"/>
      <c r="AS33" s="1260"/>
      <c r="AT33" s="1263"/>
      <c r="AU33" s="1264"/>
      <c r="AV33" s="1265"/>
      <c r="AW33" s="1266"/>
      <c r="AX33" s="1266"/>
      <c r="AY33" s="1492"/>
      <c r="AZ33" s="1493"/>
      <c r="BA33" s="1111"/>
      <c r="BB33" s="1261"/>
      <c r="BC33" s="1262"/>
      <c r="BD33" s="1260"/>
      <c r="BE33" s="1263"/>
      <c r="BF33" s="1264"/>
      <c r="BG33" s="1265"/>
      <c r="BH33" s="1266"/>
      <c r="BI33" s="1266"/>
      <c r="BJ33" s="1492"/>
      <c r="BK33" s="1493"/>
      <c r="BL33" s="1111"/>
      <c r="BM33" s="1261"/>
      <c r="BN33" s="1261"/>
      <c r="BO33" s="1260"/>
      <c r="BP33" s="1263"/>
      <c r="BQ33" s="1264"/>
      <c r="BR33" s="1265"/>
      <c r="BS33" s="1266"/>
      <c r="BT33" s="1266"/>
      <c r="BU33" s="1492"/>
      <c r="BV33" s="1493"/>
      <c r="BW33" s="1260"/>
      <c r="BX33" s="1261"/>
      <c r="BY33" s="1262"/>
      <c r="BZ33" s="1494"/>
      <c r="CA33" s="1495"/>
      <c r="CB33" s="1264"/>
      <c r="CC33" s="1496"/>
      <c r="CD33" s="1266"/>
      <c r="CE33" s="1266"/>
      <c r="CF33" s="1492"/>
      <c r="CG33" s="1493"/>
      <c r="CH33" s="1497"/>
      <c r="CI33" s="1498"/>
      <c r="CJ33" s="1499"/>
      <c r="CK33" s="447"/>
      <c r="CL33" s="1500"/>
      <c r="CM33" s="448"/>
      <c r="CN33" s="447"/>
      <c r="CO33" s="1487"/>
      <c r="CP33" s="532"/>
      <c r="CQ33" s="1270"/>
      <c r="CR33" s="1271"/>
      <c r="CS33" s="1275"/>
      <c r="CT33" s="524"/>
      <c r="CU33" s="525"/>
      <c r="CV33" s="469"/>
      <c r="CW33" s="526"/>
      <c r="CX33" s="526"/>
      <c r="CY33" s="1272"/>
      <c r="CZ33" s="1273"/>
      <c r="DA33" s="1501"/>
      <c r="DB33" s="447"/>
      <c r="DC33" s="1502"/>
      <c r="DD33" s="1260"/>
      <c r="DE33" s="1263"/>
      <c r="DF33" s="1264"/>
      <c r="DG33" s="1265"/>
      <c r="DH33" s="1266"/>
      <c r="DI33" s="1266"/>
      <c r="DJ33" s="1492"/>
      <c r="DK33" s="1493"/>
      <c r="DL33" s="1503"/>
      <c r="DM33" s="1504"/>
      <c r="DN33" s="1504"/>
      <c r="DO33" s="1260"/>
      <c r="DP33" s="1263"/>
      <c r="DQ33" s="1264"/>
      <c r="DR33" s="1265"/>
      <c r="DS33" s="1266"/>
      <c r="DT33" s="1266"/>
      <c r="DU33" s="1492"/>
      <c r="DV33" s="1493"/>
      <c r="DW33" s="1501"/>
      <c r="DX33" s="1504"/>
      <c r="DY33" s="1501"/>
      <c r="DZ33" s="1260"/>
      <c r="EA33" s="1263"/>
      <c r="EB33" s="1264"/>
      <c r="EC33" s="1265"/>
      <c r="ED33" s="1266"/>
      <c r="EE33" s="1266"/>
      <c r="EF33" s="1492"/>
      <c r="EG33" s="1493"/>
      <c r="EH33" s="532"/>
      <c r="EI33" s="1270"/>
      <c r="EJ33" s="1271"/>
      <c r="EK33" s="1275"/>
      <c r="EL33" s="524"/>
      <c r="EM33" s="525"/>
      <c r="EN33" s="469"/>
      <c r="EO33" s="526"/>
      <c r="EP33" s="526"/>
      <c r="EQ33" s="1272"/>
      <c r="ER33" s="1273"/>
      <c r="ES33" s="532"/>
      <c r="ET33" s="551"/>
      <c r="EU33" s="551"/>
      <c r="EV33" s="1275"/>
      <c r="EW33" s="524"/>
      <c r="EX33" s="525"/>
      <c r="EY33" s="469"/>
      <c r="EZ33" s="526"/>
      <c r="FA33" s="526"/>
      <c r="FB33" s="1272"/>
      <c r="FC33" s="1273"/>
      <c r="FD33" s="1505"/>
      <c r="FE33" s="1506"/>
      <c r="FF33" s="1507"/>
      <c r="FG33" s="1508"/>
      <c r="FH33" s="1509"/>
      <c r="FI33" s="1510"/>
      <c r="FJ33" s="1265"/>
      <c r="FK33" s="1266"/>
      <c r="FL33" s="1266"/>
      <c r="FM33" s="1492"/>
      <c r="FN33" s="1493"/>
      <c r="FO33" s="1497"/>
      <c r="FP33" s="1498"/>
      <c r="FQ33" s="1499"/>
      <c r="FR33" s="447"/>
      <c r="FS33" s="1497"/>
      <c r="FT33" s="1498"/>
      <c r="FU33" s="1499"/>
      <c r="FV33" s="1511"/>
      <c r="FW33" s="1512"/>
      <c r="FX33" s="1513"/>
      <c r="FY33" s="1514"/>
      <c r="FZ33" s="1120"/>
      <c r="GA33" s="1515"/>
      <c r="GB33" s="1516"/>
      <c r="GC33" s="1516"/>
      <c r="GD33" s="1275"/>
      <c r="GE33" s="524"/>
      <c r="GF33" s="525"/>
      <c r="GG33" s="469"/>
      <c r="GH33" s="526"/>
      <c r="GI33" s="526"/>
      <c r="GJ33" s="1272"/>
      <c r="GK33" s="1273"/>
      <c r="GL33" s="1517"/>
      <c r="GM33" s="1518"/>
      <c r="GN33" s="1519"/>
      <c r="GO33" s="1275"/>
      <c r="GP33" s="524"/>
      <c r="GQ33" s="525"/>
      <c r="GR33" s="469"/>
      <c r="GS33" s="526"/>
      <c r="GT33" s="526"/>
      <c r="GU33" s="1289"/>
      <c r="GV33" s="1273"/>
      <c r="GW33" s="532"/>
      <c r="GX33" s="551"/>
      <c r="GY33" s="551"/>
      <c r="GZ33" s="1275"/>
      <c r="HA33" s="524"/>
      <c r="HB33" s="525"/>
      <c r="HC33" s="469"/>
      <c r="HD33" s="526"/>
      <c r="HE33" s="526"/>
      <c r="HF33" s="1272"/>
      <c r="HG33" s="1281"/>
      <c r="HH33" s="538"/>
      <c r="HI33" s="1278"/>
      <c r="HJ33" s="1279"/>
      <c r="HK33" s="1275"/>
      <c r="HL33" s="524"/>
      <c r="HM33" s="525"/>
      <c r="HN33" s="469"/>
      <c r="HO33" s="526"/>
      <c r="HP33" s="526"/>
      <c r="HQ33" s="1272"/>
      <c r="HR33" s="1273"/>
      <c r="HS33" s="1520"/>
      <c r="HT33" s="1270"/>
      <c r="HU33" s="1270"/>
      <c r="HV33" s="1275"/>
      <c r="HW33" s="524"/>
      <c r="HX33" s="525"/>
      <c r="HY33" s="469"/>
      <c r="HZ33" s="526"/>
      <c r="IA33" s="526"/>
      <c r="IB33" s="1272"/>
      <c r="IC33" s="1273"/>
      <c r="ID33" s="1283"/>
      <c r="IE33" s="1521"/>
      <c r="IF33" s="1277"/>
      <c r="IG33" s="1284"/>
      <c r="IH33" s="1285"/>
      <c r="II33" s="1286"/>
      <c r="IJ33" s="1287"/>
      <c r="IK33" s="1288"/>
      <c r="IL33" s="1288"/>
      <c r="IM33" s="1289"/>
      <c r="IN33" s="1290"/>
      <c r="IO33" s="532"/>
      <c r="IP33" s="551"/>
      <c r="IQ33" s="551"/>
      <c r="IR33" s="1275"/>
      <c r="IS33" s="524"/>
      <c r="IT33" s="525"/>
      <c r="IU33" s="469"/>
      <c r="IV33" s="526"/>
      <c r="IW33" s="526"/>
      <c r="IX33" s="1272"/>
      <c r="IY33" s="1273"/>
      <c r="IZ33" s="1008"/>
      <c r="JA33" s="551"/>
      <c r="JB33" s="551"/>
      <c r="JC33" s="1275"/>
      <c r="JD33" s="524"/>
      <c r="JE33" s="525"/>
      <c r="JF33" s="469"/>
      <c r="JG33" s="526"/>
      <c r="JH33" s="526"/>
      <c r="JI33" s="1272"/>
      <c r="JJ33" s="1273"/>
      <c r="JK33" s="1283"/>
      <c r="JL33" s="1277"/>
      <c r="JM33" s="1293"/>
      <c r="JN33" s="1275"/>
      <c r="JO33" s="524"/>
      <c r="JP33" s="525"/>
      <c r="JQ33" s="469"/>
      <c r="JR33" s="526"/>
      <c r="JS33" s="526"/>
      <c r="JT33" s="1272"/>
      <c r="JU33" s="1273"/>
      <c r="JV33" s="538"/>
      <c r="JW33" s="1294"/>
      <c r="JX33" s="1294"/>
      <c r="JY33" s="1275"/>
      <c r="JZ33" s="524"/>
      <c r="KA33" s="525"/>
      <c r="KB33" s="469"/>
      <c r="KC33" s="526"/>
      <c r="KD33" s="526"/>
      <c r="KE33" s="1272"/>
      <c r="KF33" s="1273"/>
      <c r="KG33" s="1295"/>
      <c r="KH33" s="1522"/>
      <c r="KI33" s="1523"/>
      <c r="KJ33" s="1524"/>
      <c r="KK33" s="1525"/>
      <c r="KL33" s="1522"/>
      <c r="KM33" s="1523"/>
      <c r="KN33" s="1526"/>
      <c r="KO33" s="1527"/>
      <c r="KP33" s="1528"/>
      <c r="KQ33" s="1529"/>
      <c r="KR33" s="1530"/>
      <c r="KS33" s="1531"/>
      <c r="KT33" s="1524"/>
      <c r="KU33" s="1502"/>
      <c r="KV33" s="1502"/>
      <c r="KW33" s="1502"/>
      <c r="KX33" s="1502"/>
      <c r="KY33" s="1502"/>
      <c r="KZ33" s="1502"/>
      <c r="LA33" s="1502"/>
      <c r="LB33" s="1502"/>
      <c r="LC33" s="1502"/>
      <c r="LD33" s="1502"/>
      <c r="LE33" s="1502"/>
      <c r="LF33" s="1502"/>
      <c r="LG33" s="1502"/>
      <c r="LH33" s="1502"/>
      <c r="LI33" s="1502"/>
      <c r="LJ33" s="1502"/>
      <c r="LK33" s="1502"/>
      <c r="LL33" s="1502"/>
      <c r="LM33" s="1502"/>
      <c r="LN33" s="1502"/>
      <c r="LO33" s="1502"/>
      <c r="LP33" s="1502"/>
      <c r="LQ33" s="1502"/>
      <c r="LR33" s="1502"/>
      <c r="LS33" s="1502"/>
      <c r="LT33" s="1502"/>
      <c r="LU33" s="1502"/>
      <c r="LV33" s="1502"/>
      <c r="LW33" s="1502"/>
      <c r="LX33" s="1502"/>
      <c r="LY33" s="1502"/>
      <c r="LZ33" s="1502"/>
      <c r="MA33" s="1502"/>
      <c r="MB33" s="1502"/>
      <c r="MC33" s="1502"/>
      <c r="MD33" s="1502"/>
      <c r="ME33" s="1502"/>
      <c r="MF33" s="1502"/>
      <c r="MG33" s="1502"/>
      <c r="MH33" s="1502"/>
      <c r="MI33" s="1502"/>
      <c r="MJ33" s="1502"/>
      <c r="MK33" s="1502"/>
      <c r="ML33" s="1502"/>
      <c r="MM33" s="1502"/>
      <c r="MN33" s="1502"/>
      <c r="MO33" s="1502"/>
      <c r="MP33" s="1502"/>
      <c r="MQ33" s="1502"/>
      <c r="MR33" s="1502"/>
      <c r="MS33" s="1502"/>
      <c r="MT33" s="1502"/>
      <c r="MU33" s="1502"/>
      <c r="MV33" s="1502"/>
      <c r="MW33" s="1502"/>
      <c r="MX33" s="1502"/>
      <c r="MY33" s="1502"/>
      <c r="MZ33" s="1502"/>
      <c r="NA33" s="1502"/>
      <c r="NB33" s="1502"/>
      <c r="NC33" s="1502"/>
      <c r="ND33" s="1502"/>
      <c r="NE33" s="1502"/>
      <c r="NF33" s="1502"/>
      <c r="NG33" s="1502"/>
      <c r="NH33" s="1502"/>
      <c r="NI33" s="1502"/>
    </row>
    <row r="34" spans="1:373" ht="17.25" customHeight="1" x14ac:dyDescent="0.3">
      <c r="A34" s="1257"/>
      <c r="B34" s="1258"/>
      <c r="C34" s="1259"/>
      <c r="D34" s="1296"/>
      <c r="E34" s="1297"/>
      <c r="F34" s="264"/>
      <c r="G34" s="208"/>
      <c r="H34" s="207"/>
      <c r="I34" s="20"/>
      <c r="J34" s="20"/>
      <c r="L34" s="20"/>
      <c r="M34" s="20"/>
      <c r="N34" s="20"/>
      <c r="O34" s="20"/>
      <c r="Q34" s="20"/>
      <c r="R34" s="20"/>
      <c r="S34" s="20"/>
      <c r="T34" s="20"/>
      <c r="U34" s="20"/>
      <c r="V34" s="20"/>
      <c r="W34" s="20"/>
      <c r="X34" s="20"/>
      <c r="Z34" s="20"/>
      <c r="AA34" s="20"/>
      <c r="AB34" s="20"/>
      <c r="AC34" s="20"/>
      <c r="AE34" s="1260"/>
      <c r="AF34" s="1261"/>
      <c r="AG34" s="1262"/>
      <c r="AH34" s="1260"/>
      <c r="AI34" s="1263"/>
      <c r="AJ34" s="1264"/>
      <c r="AK34" s="1265"/>
      <c r="AL34" s="1266"/>
      <c r="AM34" s="1266"/>
      <c r="AN34" s="1267"/>
      <c r="AO34" s="1268"/>
      <c r="AP34" s="20"/>
      <c r="AQ34" s="20"/>
      <c r="AR34" s="20"/>
      <c r="AS34" s="20"/>
      <c r="AT34" s="20"/>
      <c r="AV34" s="20"/>
      <c r="AW34" s="20"/>
      <c r="AX34" s="20"/>
      <c r="AY34" s="20"/>
      <c r="BA34" s="20"/>
      <c r="BB34" s="20"/>
      <c r="BC34" s="20"/>
      <c r="BD34" s="20"/>
      <c r="BE34" s="20"/>
      <c r="BG34" s="20"/>
      <c r="BH34" s="20"/>
      <c r="BI34" s="20"/>
      <c r="BJ34" s="20"/>
      <c r="BL34" s="20"/>
      <c r="BM34" s="20"/>
      <c r="BN34" s="20"/>
      <c r="BO34" s="20"/>
      <c r="BP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1269"/>
      <c r="CQ34" s="1270"/>
      <c r="CR34" s="1271"/>
      <c r="CS34" s="523"/>
      <c r="CT34" s="524"/>
      <c r="CU34" s="525"/>
      <c r="CV34" s="469"/>
      <c r="CW34" s="526"/>
      <c r="CX34" s="526"/>
      <c r="CY34" s="1272"/>
      <c r="CZ34" s="1273"/>
      <c r="EH34" s="1274"/>
      <c r="EI34" s="551"/>
      <c r="EJ34" s="1271"/>
      <c r="EK34" s="1275"/>
      <c r="EL34" s="524"/>
      <c r="EM34" s="525"/>
      <c r="EN34" s="469"/>
      <c r="EO34" s="526"/>
      <c r="EP34" s="526"/>
      <c r="EQ34" s="1272"/>
      <c r="ER34" s="1273"/>
      <c r="ES34" s="532"/>
      <c r="ET34" s="551"/>
      <c r="EU34" s="551"/>
      <c r="EV34" s="1275"/>
      <c r="EW34" s="524"/>
      <c r="EX34" s="525"/>
      <c r="EY34" s="469"/>
      <c r="EZ34" s="526"/>
      <c r="FA34" s="526"/>
      <c r="FB34" s="1272"/>
      <c r="FC34" s="1273"/>
      <c r="GA34" s="1276"/>
      <c r="GB34" s="1277"/>
      <c r="GC34" s="1277"/>
      <c r="GD34" s="1275"/>
      <c r="GE34" s="524"/>
      <c r="GF34" s="525"/>
      <c r="GG34" s="469"/>
      <c r="GH34" s="526"/>
      <c r="GI34" s="526"/>
      <c r="GJ34" s="1272"/>
      <c r="GK34" s="1273"/>
      <c r="GL34" s="1274"/>
      <c r="GM34" s="1278"/>
      <c r="GN34" s="1279"/>
      <c r="GO34" s="1275"/>
      <c r="GP34" s="524"/>
      <c r="GQ34" s="525"/>
      <c r="GR34" s="469"/>
      <c r="GS34" s="526"/>
      <c r="GT34" s="526"/>
      <c r="GU34" s="1280"/>
      <c r="GV34" s="1273"/>
      <c r="GW34" s="1274"/>
      <c r="GX34" s="1278"/>
      <c r="GY34" s="1279"/>
      <c r="GZ34" s="1275"/>
      <c r="HA34" s="524"/>
      <c r="HB34" s="525"/>
      <c r="HC34" s="469"/>
      <c r="HD34" s="526"/>
      <c r="HE34" s="526"/>
      <c r="HF34" s="1272"/>
      <c r="HG34" s="1281"/>
      <c r="HH34" s="1274"/>
      <c r="HI34" s="1278"/>
      <c r="HJ34" s="1279"/>
      <c r="HK34" s="1275"/>
      <c r="HL34" s="524"/>
      <c r="HM34" s="525"/>
      <c r="HN34" s="469"/>
      <c r="HO34" s="526"/>
      <c r="HP34" s="526"/>
      <c r="HQ34" s="1272"/>
      <c r="HR34" s="1273"/>
      <c r="HS34" s="1282"/>
      <c r="HT34" s="1270"/>
      <c r="HU34" s="1270"/>
      <c r="HV34" s="1275"/>
      <c r="HW34" s="524"/>
      <c r="HX34" s="525"/>
      <c r="HY34" s="469"/>
      <c r="HZ34" s="526"/>
      <c r="IA34" s="526"/>
      <c r="IB34" s="1272"/>
      <c r="IC34" s="1273"/>
      <c r="ID34" s="1283"/>
      <c r="IE34" s="1277"/>
      <c r="IF34" s="1277"/>
      <c r="IG34" s="1284"/>
      <c r="IH34" s="1285"/>
      <c r="II34" s="1286"/>
      <c r="IJ34" s="1287"/>
      <c r="IK34" s="1288"/>
      <c r="IL34" s="1288"/>
      <c r="IM34" s="1289"/>
      <c r="IN34" s="1290"/>
      <c r="IO34" s="532"/>
      <c r="IP34" s="551"/>
      <c r="IQ34" s="551"/>
      <c r="IR34" s="1275"/>
      <c r="IS34" s="524"/>
      <c r="IT34" s="525"/>
      <c r="IU34" s="469"/>
      <c r="IV34" s="526"/>
      <c r="IW34" s="526"/>
      <c r="IX34" s="1272"/>
      <c r="IY34" s="1273"/>
      <c r="IZ34" s="1291"/>
      <c r="JA34" s="551"/>
      <c r="JB34" s="1292"/>
      <c r="JC34" s="1275"/>
      <c r="JD34" s="524"/>
      <c r="JE34" s="525"/>
      <c r="JF34" s="469"/>
      <c r="JG34" s="526"/>
      <c r="JH34" s="526"/>
      <c r="JI34" s="1272"/>
      <c r="JJ34" s="1273"/>
      <c r="JK34" s="1283"/>
      <c r="JL34" s="1277"/>
      <c r="JM34" s="1293"/>
      <c r="JN34" s="1275"/>
      <c r="JO34" s="524"/>
      <c r="JP34" s="525"/>
      <c r="JQ34" s="469"/>
      <c r="JR34" s="526"/>
      <c r="JS34" s="526"/>
      <c r="JT34" s="1272"/>
      <c r="JU34" s="1273"/>
      <c r="JV34" s="532"/>
      <c r="JW34" s="1294"/>
      <c r="JX34" s="1294"/>
      <c r="JY34" s="1275"/>
      <c r="JZ34" s="524"/>
      <c r="KA34" s="525"/>
      <c r="KB34" s="469"/>
      <c r="KC34" s="526"/>
      <c r="KD34" s="526"/>
      <c r="KE34" s="1272"/>
      <c r="KF34" s="1273"/>
      <c r="KG34" s="1295"/>
    </row>
    <row r="35" spans="1:373" ht="17.25" customHeight="1" x14ac:dyDescent="0.25">
      <c r="A35" s="913">
        <v>14</v>
      </c>
      <c r="B35" s="914" t="s">
        <v>99</v>
      </c>
      <c r="C35" s="1217" t="s">
        <v>672</v>
      </c>
      <c r="D35" s="915" t="s">
        <v>673</v>
      </c>
      <c r="E35" s="916" t="s">
        <v>674</v>
      </c>
      <c r="F35" s="1255" t="s">
        <v>677</v>
      </c>
      <c r="G35" s="1256" t="s">
        <v>675</v>
      </c>
      <c r="H35" s="1256" t="s">
        <v>17</v>
      </c>
      <c r="I35" s="917" t="s">
        <v>676</v>
      </c>
      <c r="J35" s="918">
        <v>5.3</v>
      </c>
      <c r="K35" s="919" t="str">
        <f t="shared" ref="K35" si="270">TEXT(J35,"0.0")</f>
        <v>5.3</v>
      </c>
      <c r="L35" s="920" t="str">
        <f t="shared" ref="L35" si="271">IF(J35&gt;=8.5,"A",IF(J35&gt;=8,"B+",IF(J35&gt;=7,"B",IF(J35&gt;=6.5,"C+",IF(J35&gt;=5.5,"C",IF(J35&gt;=5,"D+",IF(J35&gt;=4,"D","F")))))))</f>
        <v>D+</v>
      </c>
      <c r="M35" s="537">
        <f t="shared" ref="M35" si="272">IF(L35="A",4,IF(L35="B+",3.5,IF(L35="B",3,IF(L35="C+",2.5,IF(L35="C",2,IF(L35="D+",1.5,IF(L35="D",1,0)))))))</f>
        <v>1.5</v>
      </c>
      <c r="N35" s="921" t="str">
        <f t="shared" ref="N35" si="273">TEXT(M35,"0.0")</f>
        <v>1.5</v>
      </c>
      <c r="O35" s="1102">
        <v>5.9</v>
      </c>
      <c r="P35" s="535" t="str">
        <f>TEXT(O35,"0.0")</f>
        <v>5.9</v>
      </c>
      <c r="Q35" s="922" t="str">
        <f>IF(O35&gt;=8.5,"A",IF(O35&gt;=8,"B+",IF(O35&gt;=7,"B",IF(O35&gt;=6.5,"C+",IF(O35&gt;=5.5,"C",IF(O35&gt;=5,"D+",IF(O35&gt;=4,"D","F")))))))</f>
        <v>C</v>
      </c>
      <c r="R35" s="923">
        <f>IF(Q35="A",4,IF(Q35="B+",3.5,IF(Q35="B",3,IF(Q35="C+",2.5,IF(Q35="C",2,IF(Q35="D+",1.5,IF(Q35="D",1,0)))))))</f>
        <v>2</v>
      </c>
      <c r="S35" s="924" t="str">
        <f>TEXT(R35,"0.0")</f>
        <v>2.0</v>
      </c>
      <c r="T35" s="925">
        <v>5.8</v>
      </c>
      <c r="U35" s="926"/>
      <c r="V35" s="277"/>
      <c r="W35" s="256">
        <f t="shared" ref="W35" si="274">ROUND((T35*0.4+U35*0.6),1)</f>
        <v>2.2999999999999998</v>
      </c>
      <c r="X35" s="257">
        <f t="shared" ref="X35" si="275">ROUND(MAX((T35*0.4+U35*0.6),(T35*0.4+V35*0.6)),1)</f>
        <v>2.2999999999999998</v>
      </c>
      <c r="Y35" s="535" t="str">
        <f t="shared" ref="Y35" si="276">TEXT(X35,"0.0")</f>
        <v>2.3</v>
      </c>
      <c r="Z35" s="258" t="str">
        <f t="shared" ref="Z35" si="277">IF(X35&gt;=8.5,"A",IF(X35&gt;=8,"B+",IF(X35&gt;=7,"B",IF(X35&gt;=6.5,"C+",IF(X35&gt;=5.5,"C",IF(X35&gt;=5,"D+",IF(X35&gt;=4,"D","F")))))))</f>
        <v>F</v>
      </c>
      <c r="AA35" s="259">
        <f t="shared" ref="AA35" si="278">IF(Z35="A",4,IF(Z35="B+",3.5,IF(Z35="B",3,IF(Z35="C+",2.5,IF(Z35="C",2,IF(Z35="D+",1.5,IF(Z35="D",1,0)))))))</f>
        <v>0</v>
      </c>
      <c r="AB35" s="259" t="str">
        <f t="shared" ref="AB35" si="279">TEXT(AA35,"0.0")</f>
        <v>0.0</v>
      </c>
      <c r="AC35" s="260">
        <v>3</v>
      </c>
      <c r="AD35" s="927"/>
      <c r="AE35" s="928">
        <v>5</v>
      </c>
      <c r="AF35" s="929">
        <v>3</v>
      </c>
      <c r="AG35" s="929">
        <v>1</v>
      </c>
      <c r="AH35" s="928">
        <f>ROUND((AE35*0.4+AF35*0.6),1)</f>
        <v>3.8</v>
      </c>
      <c r="AI35" s="534">
        <f t="shared" ref="AI35" si="280">ROUND(MAX((AE35*0.4+AF35*0.6),(AE35*0.4+AG35*0.6)),1)</f>
        <v>3.8</v>
      </c>
      <c r="AJ35" s="535" t="str">
        <f t="shared" ref="AJ35" si="281">TEXT(AI35,"0.0")</f>
        <v>3.8</v>
      </c>
      <c r="AK35" s="536" t="str">
        <f t="shared" ref="AK35" si="282">IF(AI35&gt;=8.5,"A",IF(AI35&gt;=8,"B+",IF(AI35&gt;=7,"B",IF(AI35&gt;=6.5,"C+",IF(AI35&gt;=5.5,"C",IF(AI35&gt;=5,"D+",IF(AI35&gt;=4,"D","F")))))))</f>
        <v>F</v>
      </c>
      <c r="AL35" s="537">
        <f t="shared" ref="AL35" si="283">IF(AK35="A",4,IF(AK35="B+",3.5,IF(AK35="B",3,IF(AK35="C+",2.5,IF(AK35="C",2,IF(AK35="D+",1.5,IF(AK35="D",1,0)))))))</f>
        <v>0</v>
      </c>
      <c r="AM35" s="537" t="str">
        <f t="shared" ref="AM35" si="284">TEXT(AL35,"0.0")</f>
        <v>0.0</v>
      </c>
      <c r="AN35" s="930">
        <v>3</v>
      </c>
      <c r="AO35" s="931"/>
      <c r="AP35" s="932">
        <v>5</v>
      </c>
      <c r="AQ35" s="929">
        <v>3</v>
      </c>
      <c r="AR35" s="933"/>
      <c r="AS35" s="533">
        <f t="shared" ref="AS35" si="285">ROUND((AP35*0.4+AQ35*0.6),1)</f>
        <v>3.8</v>
      </c>
      <c r="AT35" s="534">
        <f t="shared" ref="AT35" si="286">ROUND(MAX((AP35*0.4+AQ35*0.6),(AP35*0.4+AR35*0.6)),1)</f>
        <v>3.8</v>
      </c>
      <c r="AU35" s="535" t="str">
        <f t="shared" ref="AU35" si="287">TEXT(AT35,"0.0")</f>
        <v>3.8</v>
      </c>
      <c r="AV35" s="536" t="str">
        <f t="shared" ref="AV35" si="288">IF(AT35&gt;=8.5,"A",IF(AT35&gt;=8,"B+",IF(AT35&gt;=7,"B",IF(AT35&gt;=6.5,"C+",IF(AT35&gt;=5.5,"C",IF(AT35&gt;=5,"D+",IF(AT35&gt;=4,"D","F")))))))</f>
        <v>F</v>
      </c>
      <c r="AW35" s="537">
        <f t="shared" ref="AW35" si="289">IF(AV35="A",4,IF(AV35="B+",3.5,IF(AV35="B",3,IF(AV35="C+",2.5,IF(AV35="C",2,IF(AV35="D+",1.5,IF(AV35="D",1,0)))))))</f>
        <v>0</v>
      </c>
      <c r="AX35" s="537" t="str">
        <f t="shared" ref="AX35" si="290">TEXT(AW35,"0.0")</f>
        <v>0.0</v>
      </c>
      <c r="AY35" s="464">
        <v>3</v>
      </c>
      <c r="AZ35" s="934"/>
      <c r="BA35" s="403">
        <v>8.1999999999999993</v>
      </c>
      <c r="BB35" s="935">
        <v>7</v>
      </c>
      <c r="BC35" s="936"/>
      <c r="BD35" s="937">
        <f>ROUND((BA35*0.4+BB35*0.6),1)</f>
        <v>7.5</v>
      </c>
      <c r="BE35" s="257">
        <f>ROUND(MAX((BA35*0.4+BB35*0.6),(BA35*0.4+BC35*0.6)),1)</f>
        <v>7.5</v>
      </c>
      <c r="BF35" s="938" t="str">
        <f>TEXT(BE35,"0.0")</f>
        <v>7.5</v>
      </c>
      <c r="BG35" s="258" t="str">
        <f>IF(BE35&gt;=8.5,"A",IF(BE35&gt;=8,"B+",IF(BE35&gt;=7,"B",IF(BE35&gt;=6.5,"C+",IF(BE35&gt;=5.5,"C",IF(BE35&gt;=5,"D+",IF(BE35&gt;=4,"D","F")))))))</f>
        <v>B</v>
      </c>
      <c r="BH35" s="259">
        <f>IF(BG35="A",4,IF(BG35="B+",3.5,IF(BG35="B",3,IF(BG35="C+",2.5,IF(BG35="C",2,IF(BG35="D+",1.5,IF(BG35="D",1,0)))))))</f>
        <v>3</v>
      </c>
      <c r="BI35" s="259" t="str">
        <f>TEXT(BH35,"0.0")</f>
        <v>3.0</v>
      </c>
      <c r="BJ35" s="464">
        <v>4</v>
      </c>
      <c r="BK35" s="465">
        <v>4</v>
      </c>
      <c r="BL35" s="939">
        <v>6</v>
      </c>
      <c r="BM35" s="929">
        <v>5</v>
      </c>
      <c r="BN35" s="929"/>
      <c r="BO35" s="533">
        <f t="shared" ref="BO35" si="291">ROUND((BL35*0.4+BM35*0.6),1)</f>
        <v>5.4</v>
      </c>
      <c r="BP35" s="534">
        <f t="shared" ref="BP35" si="292">ROUND(MAX((BL35*0.4+BM35*0.6),(BL35*0.4+BN35*0.6)),1)</f>
        <v>5.4</v>
      </c>
      <c r="BQ35" s="535" t="str">
        <f t="shared" ref="BQ35" si="293">TEXT(BP35,"0.0")</f>
        <v>5.4</v>
      </c>
      <c r="BR35" s="536" t="str">
        <f t="shared" ref="BR35" si="294">IF(BP35&gt;=8.5,"A",IF(BP35&gt;=8,"B+",IF(BP35&gt;=7,"B",IF(BP35&gt;=6.5,"C+",IF(BP35&gt;=5.5,"C",IF(BP35&gt;=5,"D+",IF(BP35&gt;=4,"D","F")))))))</f>
        <v>D+</v>
      </c>
      <c r="BS35" s="537">
        <f t="shared" ref="BS35" si="295">IF(BR35="A",4,IF(BR35="B+",3.5,IF(BR35="B",3,IF(BR35="C+",2.5,IF(BR35="C",2,IF(BR35="D+",1.5,IF(BR35="D",1,0)))))))</f>
        <v>1.5</v>
      </c>
      <c r="BT35" s="537" t="str">
        <f t="shared" ref="BT35" si="296">TEXT(BS35,"0.0")</f>
        <v>1.5</v>
      </c>
      <c r="BU35" s="464">
        <v>3</v>
      </c>
      <c r="BV35" s="940">
        <v>3</v>
      </c>
      <c r="BW35" s="928">
        <v>6.7</v>
      </c>
      <c r="BX35" s="929">
        <v>8</v>
      </c>
      <c r="BY35" s="941"/>
      <c r="BZ35" s="942">
        <f t="shared" ref="BZ35" si="297">ROUND((BW35*0.4+BX35*0.6),1)</f>
        <v>7.5</v>
      </c>
      <c r="CA35" s="943">
        <f t="shared" ref="CA35" si="298">ROUND(MAX((BW35*0.4+BX35*0.6),(BW35*0.4+BY35*0.6)),1)</f>
        <v>7.5</v>
      </c>
      <c r="CB35" s="535" t="str">
        <f t="shared" ref="CB35" si="299">TEXT(CA35,"0.0")</f>
        <v>7.5</v>
      </c>
      <c r="CC35" s="944" t="str">
        <f t="shared" ref="CC35" si="300">IF(CA35&gt;=8.5,"A",IF(CA35&gt;=8,"B+",IF(CA35&gt;=7,"B",IF(CA35&gt;=6.5,"C+",IF(CA35&gt;=5.5,"C",IF(CA35&gt;=5,"D+",IF(CA35&gt;=4,"D","F")))))))</f>
        <v>B</v>
      </c>
      <c r="CD35" s="537">
        <f t="shared" ref="CD35" si="301">IF(CC35="A",4,IF(CC35="B+",3.5,IF(CC35="B",3,IF(CC35="C+",2.5,IF(CC35="C",2,IF(CC35="D+",1.5,IF(CC35="D",1,0)))))))</f>
        <v>3</v>
      </c>
      <c r="CE35" s="537" t="str">
        <f t="shared" ref="CE35" si="302">TEXT(CD35,"0.0")</f>
        <v>3.0</v>
      </c>
      <c r="CF35" s="464">
        <v>2</v>
      </c>
      <c r="CG35" s="465">
        <v>2</v>
      </c>
      <c r="CH35" s="945">
        <f t="shared" ref="CH35" si="303">AC35+AN35+AY35+BJ35+BU35+CF35</f>
        <v>18</v>
      </c>
      <c r="CI35" s="946">
        <f t="shared" ref="CI35" si="304">(AA35*AC35+AL35*AN35+AW35*AY35+BH35*BJ35+BS35*BU35+CD35*CF35)/CH35</f>
        <v>1.25</v>
      </c>
      <c r="CJ35" s="947" t="str">
        <f t="shared" ref="CJ35" si="305">TEXT(CI35,"0.00")</f>
        <v>1.25</v>
      </c>
      <c r="CK35" s="948"/>
      <c r="CL35" s="949"/>
      <c r="CM35" s="950"/>
      <c r="CN35" s="948"/>
      <c r="CO35" s="422"/>
      <c r="CP35" s="951">
        <v>6</v>
      </c>
      <c r="CQ35" s="952">
        <v>5</v>
      </c>
      <c r="CR35" s="953"/>
      <c r="CS35" s="533">
        <f>ROUND((CP35*0.4+CQ35*0.6),1)</f>
        <v>5.4</v>
      </c>
      <c r="CT35" s="534">
        <f>ROUND(MAX((CP35*0.4+CQ35*0.6),(CP35*0.4+CR35*0.6)),1)</f>
        <v>5.4</v>
      </c>
      <c r="CU35" s="535" t="str">
        <f>TEXT(CT35,"0.0")</f>
        <v>5.4</v>
      </c>
      <c r="CV35" s="536" t="str">
        <f>IF(CT35&gt;=8.5,"A",IF(CT35&gt;=8,"B+",IF(CT35&gt;=7,"B",IF(CT35&gt;=6.5,"C+",IF(CT35&gt;=5.5,"C",IF(CT35&gt;=5,"D+",IF(CT35&gt;=4,"D","F")))))))</f>
        <v>D+</v>
      </c>
      <c r="CW35" s="537">
        <f>IF(CV35="A",4,IF(CV35="B+",3.5,IF(CV35="B",3,IF(CV35="C+",2.5,IF(CV35="C",2,IF(CV35="D+",1.5,IF(CV35="D",1,0)))))))</f>
        <v>1.5</v>
      </c>
      <c r="CX35" s="537" t="str">
        <f>TEXT(CW35,"0.0")</f>
        <v>1.5</v>
      </c>
      <c r="CY35" s="464">
        <v>2</v>
      </c>
      <c r="CZ35" s="465">
        <v>2</v>
      </c>
      <c r="DA35" s="951">
        <v>5.4</v>
      </c>
      <c r="DB35" s="952">
        <v>4</v>
      </c>
      <c r="DC35" s="953"/>
      <c r="DD35" s="533">
        <f t="shared" ref="DD35" si="306">ROUND((DA35*0.4+DB35*0.6),1)</f>
        <v>4.5999999999999996</v>
      </c>
      <c r="DE35" s="534">
        <f t="shared" ref="DE35" si="307">ROUND(MAX((DA35*0.4+DB35*0.6),(DA35*0.4+DC35*0.6)),1)</f>
        <v>4.5999999999999996</v>
      </c>
      <c r="DF35" s="535" t="str">
        <f t="shared" ref="DF35" si="308">TEXT(DE35,"0.0")</f>
        <v>4.6</v>
      </c>
      <c r="DG35" s="536" t="str">
        <f t="shared" ref="DG35" si="309">IF(DE35&gt;=8.5,"A",IF(DE35&gt;=8,"B+",IF(DE35&gt;=7,"B",IF(DE35&gt;=6.5,"C+",IF(DE35&gt;=5.5,"C",IF(DE35&gt;=5,"D+",IF(DE35&gt;=4,"D","F")))))))</f>
        <v>D</v>
      </c>
      <c r="DH35" s="537">
        <f t="shared" ref="DH35" si="310">IF(DG35="A",4,IF(DG35="B+",3.5,IF(DG35="B",3,IF(DG35="C+",2.5,IF(DG35="C",2,IF(DG35="D+",1.5,IF(DG35="D",1,0)))))))</f>
        <v>1</v>
      </c>
      <c r="DI35" s="537" t="str">
        <f t="shared" ref="DI35" si="311">TEXT(DH35,"0.0")</f>
        <v>1.0</v>
      </c>
      <c r="DJ35" s="464">
        <v>2</v>
      </c>
      <c r="DK35" s="465">
        <v>2</v>
      </c>
      <c r="DL35" s="954">
        <v>6</v>
      </c>
      <c r="DM35" s="955">
        <v>4</v>
      </c>
      <c r="DN35" s="955"/>
      <c r="DO35" s="533">
        <f>ROUND((DL35*0.4+DM35*0.6),1)</f>
        <v>4.8</v>
      </c>
      <c r="DP35" s="534">
        <f>ROUND(MAX((DL35*0.4+DM35*0.6),(DL35*0.4+DN35*0.6)),1)</f>
        <v>4.8</v>
      </c>
      <c r="DQ35" s="535" t="str">
        <f>TEXT(DP35,"0.0")</f>
        <v>4.8</v>
      </c>
      <c r="DR35" s="536" t="str">
        <f>IF(DP35&gt;=8.5,"A",IF(DP35&gt;=8,"B+",IF(DP35&gt;=7,"B",IF(DP35&gt;=6.5,"C+",IF(DP35&gt;=5.5,"C",IF(DP35&gt;=5,"D+",IF(DP35&gt;=4,"D","F")))))))</f>
        <v>D</v>
      </c>
      <c r="DS35" s="537">
        <f>IF(DR35="A",4,IF(DR35="B+",3.5,IF(DR35="B",3,IF(DR35="C+",2.5,IF(DR35="C",2,IF(DR35="D+",1.5,IF(DR35="D",1,0)))))))</f>
        <v>1</v>
      </c>
      <c r="DT35" s="537" t="str">
        <f>TEXT(DS35,"0.0")</f>
        <v>1.0</v>
      </c>
      <c r="DU35" s="464">
        <v>2</v>
      </c>
      <c r="DV35" s="465">
        <v>2</v>
      </c>
      <c r="DW35" s="951">
        <v>7.8</v>
      </c>
      <c r="DX35" s="955">
        <v>1</v>
      </c>
      <c r="DY35" s="955">
        <v>1</v>
      </c>
      <c r="DZ35" s="533">
        <f>ROUND((DW35*0.4+DX35*0.6),1)</f>
        <v>3.7</v>
      </c>
      <c r="EA35" s="534">
        <f>ROUND(MAX((DW35*0.4+DX35*0.6),(DW35*0.4+DY35*0.6)),1)</f>
        <v>3.7</v>
      </c>
      <c r="EB35" s="535" t="str">
        <f>TEXT(EA35,"0.0")</f>
        <v>3.7</v>
      </c>
      <c r="EC35" s="536" t="str">
        <f>IF(EA35&gt;=8.5,"A",IF(EA35&gt;=8,"B+",IF(EA35&gt;=7,"B",IF(EA35&gt;=6.5,"C+",IF(EA35&gt;=5.5,"C",IF(EA35&gt;=5,"D+",IF(EA35&gt;=4,"D","F")))))))</f>
        <v>F</v>
      </c>
      <c r="ED35" s="537">
        <f>IF(EC35="A",4,IF(EC35="B+",3.5,IF(EC35="B",3,IF(EC35="C+",2.5,IF(EC35="C",2,IF(EC35="D+",1.5,IF(EC35="D",1,0)))))))</f>
        <v>0</v>
      </c>
      <c r="EE35" s="537" t="str">
        <f>TEXT(ED35,"0.0")</f>
        <v>0.0</v>
      </c>
      <c r="EF35" s="464">
        <v>3</v>
      </c>
      <c r="EG35" s="465"/>
      <c r="EH35" s="956">
        <v>0</v>
      </c>
      <c r="EI35" s="952"/>
      <c r="EJ35" s="953"/>
      <c r="EK35" s="533">
        <f t="shared" ref="EK35" si="312">ROUND((EH35*0.4+EI35*0.6),1)</f>
        <v>0</v>
      </c>
      <c r="EL35" s="534">
        <f t="shared" ref="EL35" si="313">ROUND(MAX((EH35*0.4+EI35*0.6),(EH35*0.4+EJ35*0.6)),1)</f>
        <v>0</v>
      </c>
      <c r="EM35" s="535" t="str">
        <f t="shared" ref="EM35" si="314">TEXT(EL35,"0.0")</f>
        <v>0.0</v>
      </c>
      <c r="EN35" s="536" t="str">
        <f t="shared" ref="EN35" si="315">IF(EL35&gt;=8.5,"A",IF(EL35&gt;=8,"B+",IF(EL35&gt;=7,"B",IF(EL35&gt;=6.5,"C+",IF(EL35&gt;=5.5,"C",IF(EL35&gt;=5,"D+",IF(EL35&gt;=4,"D","F")))))))</f>
        <v>F</v>
      </c>
      <c r="EO35" s="537">
        <f t="shared" ref="EO35" si="316">IF(EN35="A",4,IF(EN35="B+",3.5,IF(EN35="B",3,IF(EN35="C+",2.5,IF(EN35="C",2,IF(EN35="D+",1.5,IF(EN35="D",1,0)))))))</f>
        <v>0</v>
      </c>
      <c r="EP35" s="537" t="str">
        <f t="shared" ref="EP35" si="317">TEXT(EO35,"0.0")</f>
        <v>0.0</v>
      </c>
      <c r="EQ35" s="464">
        <v>4</v>
      </c>
      <c r="ER35" s="465"/>
      <c r="ES35" s="951"/>
      <c r="ET35" s="955"/>
      <c r="EU35" s="955"/>
      <c r="EV35" s="533"/>
      <c r="EW35" s="534"/>
      <c r="EX35" s="535"/>
      <c r="EY35" s="536"/>
      <c r="EZ35" s="537"/>
      <c r="FA35" s="537"/>
      <c r="FB35" s="464"/>
      <c r="FC35" s="465"/>
      <c r="FD35" s="957">
        <v>5</v>
      </c>
      <c r="FE35" s="958">
        <v>5</v>
      </c>
      <c r="FF35" s="959"/>
      <c r="FG35" s="942">
        <f t="shared" ref="FG35" si="318">ROUND((FD35*0.4+FE35*0.6),1)</f>
        <v>5</v>
      </c>
      <c r="FH35" s="943">
        <f t="shared" ref="FH35" si="319">ROUND(MAX((FD35*0.4+FE35*0.6),(FD35*0.4+FF35*0.6)),1)</f>
        <v>5</v>
      </c>
      <c r="FI35" s="960" t="str">
        <f t="shared" ref="FI35" si="320">TEXT(FH35,"0.0")</f>
        <v>5.0</v>
      </c>
      <c r="FJ35" s="536" t="str">
        <f t="shared" ref="FJ35" si="321">IF(FH35&gt;=8.5,"A",IF(FH35&gt;=8,"B+",IF(FH35&gt;=7,"B",IF(FH35&gt;=6.5,"C+",IF(FH35&gt;=5.5,"C",IF(FH35&gt;=5,"D+",IF(FH35&gt;=4,"D","F")))))))</f>
        <v>D+</v>
      </c>
      <c r="FK35" s="537">
        <f t="shared" ref="FK35" si="322">IF(FJ35="A",4,IF(FJ35="B+",3.5,IF(FJ35="B",3,IF(FJ35="C+",2.5,IF(FJ35="C",2,IF(FJ35="D+",1.5,IF(FJ35="D",1,0)))))))</f>
        <v>1.5</v>
      </c>
      <c r="FL35" s="537" t="str">
        <f t="shared" ref="FL35" si="323">TEXT(FK35,"0.0")</f>
        <v>1.5</v>
      </c>
      <c r="FM35" s="464">
        <v>2</v>
      </c>
      <c r="FN35" s="465">
        <v>2</v>
      </c>
      <c r="FO35" s="961"/>
      <c r="FP35" s="962"/>
      <c r="FQ35" s="963"/>
      <c r="FR35" s="964"/>
      <c r="FS35" s="961"/>
      <c r="FT35" s="962"/>
      <c r="FU35" s="963"/>
      <c r="FV35" s="965"/>
      <c r="FW35" s="966"/>
      <c r="FX35" s="967"/>
      <c r="FY35" s="968"/>
      <c r="FZ35" s="969"/>
      <c r="GA35" s="970"/>
      <c r="GB35" s="971"/>
      <c r="GC35" s="971"/>
      <c r="GD35" s="533">
        <f>ROUND((GA35*0.4+GB35*0.6),1)</f>
        <v>0</v>
      </c>
      <c r="GE35" s="534">
        <f>ROUND(MAX((GA35*0.4+GB35*0.6),(GA35*0.4+GC35*0.6)),1)</f>
        <v>0</v>
      </c>
      <c r="GF35" s="535" t="str">
        <f>TEXT(GE35,"0.0")</f>
        <v>0.0</v>
      </c>
      <c r="GG35" s="536" t="str">
        <f>IF(GE35&gt;=8.5,"A",IF(GE35&gt;=8,"B+",IF(GE35&gt;=7,"B",IF(GE35&gt;=6.5,"C+",IF(GE35&gt;=5.5,"C",IF(GE35&gt;=5,"D+",IF(GE35&gt;=4,"D","F")))))))</f>
        <v>F</v>
      </c>
      <c r="GH35" s="537">
        <f>IF(GG35="A",4,IF(GG35="B+",3.5,IF(GG35="B",3,IF(GG35="C+",2.5,IF(GG35="C",2,IF(GG35="D+",1.5,IF(GG35="D",1,0)))))))</f>
        <v>0</v>
      </c>
      <c r="GI35" s="537" t="str">
        <f>TEXT(GH35,"0.0")</f>
        <v>0.0</v>
      </c>
      <c r="GJ35" s="464"/>
      <c r="GK35" s="465"/>
      <c r="GL35" s="972"/>
      <c r="GM35" s="973"/>
      <c r="GN35" s="974"/>
      <c r="GO35" s="533">
        <f>ROUND((GL35*0.4+GM35*0.6),1)</f>
        <v>0</v>
      </c>
      <c r="GP35" s="534">
        <f>ROUND(MAX((GL35*0.4+GM35*0.6),(GL35*0.4+GN35*0.6)),1)</f>
        <v>0</v>
      </c>
      <c r="GQ35" s="535" t="str">
        <f>TEXT(GP35,"0.0")</f>
        <v>0.0</v>
      </c>
      <c r="GR35" s="536" t="str">
        <f>IF(GP35&gt;=8.5,"A",IF(GP35&gt;=8,"B+",IF(GP35&gt;=7,"B",IF(GP35&gt;=6.5,"C+",IF(GP35&gt;=5.5,"C",IF(GP35&gt;=5,"D+",IF(GP35&gt;=4,"D","F")))))))</f>
        <v>F</v>
      </c>
      <c r="GS35" s="537">
        <f>IF(GR35="A",4,IF(GR35="B+",3.5,IF(GR35="B",3,IF(GR35="C+",2.5,IF(GR35="C",2,IF(GR35="D+",1.5,IF(GR35="D",1,0)))))))</f>
        <v>0</v>
      </c>
      <c r="GT35" s="537" t="str">
        <f>TEXT(GS35,"0.0")</f>
        <v>0.0</v>
      </c>
      <c r="GU35" s="975"/>
      <c r="GV35" s="465"/>
      <c r="GW35" s="976">
        <v>5</v>
      </c>
      <c r="GX35" s="977">
        <v>2</v>
      </c>
      <c r="GY35" s="978">
        <v>5</v>
      </c>
      <c r="GZ35" s="979">
        <f t="shared" ref="GZ35" si="324">ROUND((GW35*0.4+GX35*0.6),1)</f>
        <v>3.2</v>
      </c>
      <c r="HA35" s="980">
        <f t="shared" ref="HA35" si="325">ROUND(MAX((GW35*0.4+GX35*0.6),(GW35*0.4+GY35*0.6)),1)</f>
        <v>5</v>
      </c>
      <c r="HB35" s="981" t="str">
        <f t="shared" ref="HB35" si="326">TEXT(HA35,"0.0")</f>
        <v>5.0</v>
      </c>
      <c r="HC35" s="982" t="str">
        <f t="shared" ref="HC35" si="327">IF(HA35&gt;=8.5,"A",IF(HA35&gt;=8,"B+",IF(HA35&gt;=7,"B",IF(HA35&gt;=6.5,"C+",IF(HA35&gt;=5.5,"C",IF(HA35&gt;=5,"D+",IF(HA35&gt;=4,"D","F")))))))</f>
        <v>D+</v>
      </c>
      <c r="HD35" s="983">
        <f t="shared" ref="HD35" si="328">IF(HC35="A",4,IF(HC35="B+",3.5,IF(HC35="B",3,IF(HC35="C+",2.5,IF(HC35="C",2,IF(HC35="D+",1.5,IF(HC35="D",1,0)))))))</f>
        <v>1.5</v>
      </c>
      <c r="HE35" s="983" t="str">
        <f t="shared" ref="HE35" si="329">TEXT(HD35,"0.0")</f>
        <v>1.5</v>
      </c>
      <c r="HF35" s="984">
        <v>3</v>
      </c>
      <c r="HG35" s="985">
        <v>3</v>
      </c>
      <c r="HH35" s="954"/>
      <c r="HI35" s="986"/>
      <c r="HJ35" s="987"/>
      <c r="HK35" s="533">
        <f>ROUND((HH35*0.4+HI35*0.6),1)</f>
        <v>0</v>
      </c>
      <c r="HL35" s="534">
        <f>ROUND(MAX((HH35*0.4+HI35*0.6),(HH35*0.4+HJ35*0.6)),1)</f>
        <v>0</v>
      </c>
      <c r="HM35" s="535" t="str">
        <f>TEXT(HL35,"0.0")</f>
        <v>0.0</v>
      </c>
      <c r="HN35" s="536" t="str">
        <f>IF(HL35&gt;=8.5,"A",IF(HL35&gt;=8,"B+",IF(HL35&gt;=7,"B",IF(HL35&gt;=6.5,"C+",IF(HL35&gt;=5.5,"C",IF(HL35&gt;=5,"D+",IF(HL35&gt;=4,"D","F")))))))</f>
        <v>F</v>
      </c>
      <c r="HO35" s="537">
        <f>IF(HN35="A",4,IF(HN35="B+",3.5,IF(HN35="B",3,IF(HN35="C+",2.5,IF(HN35="C",2,IF(HN35="D+",1.5,IF(HN35="D",1,0)))))))</f>
        <v>0</v>
      </c>
      <c r="HP35" s="537" t="str">
        <f>TEXT(HO35,"0.0")</f>
        <v>0.0</v>
      </c>
      <c r="HQ35" s="464"/>
      <c r="HR35" s="465"/>
      <c r="HS35" s="988">
        <v>0</v>
      </c>
      <c r="HT35" s="952"/>
      <c r="HU35" s="952"/>
      <c r="HV35" s="533">
        <f>ROUND((HS35*0.4+HT35*0.6),1)</f>
        <v>0</v>
      </c>
      <c r="HW35" s="534">
        <f>ROUND(MAX((HS35*0.4+HT35*0.6),(HS35*0.4+HU35*0.6)),1)</f>
        <v>0</v>
      </c>
      <c r="HX35" s="535" t="str">
        <f>TEXT(HW35,"0.0")</f>
        <v>0.0</v>
      </c>
      <c r="HY35" s="536" t="str">
        <f>IF(HW35&gt;=8.5,"A",IF(HW35&gt;=8,"B+",IF(HW35&gt;=7,"B",IF(HW35&gt;=6.5,"C+",IF(HW35&gt;=5.5,"C",IF(HW35&gt;=5,"D+",IF(HW35&gt;=4,"D","F")))))))</f>
        <v>F</v>
      </c>
      <c r="HZ35" s="537">
        <f>IF(HY35="A",4,IF(HY35="B+",3.5,IF(HY35="B",3,IF(HY35="C+",2.5,IF(HY35="C",2,IF(HY35="D+",1.5,IF(HY35="D",1,0)))))))</f>
        <v>0</v>
      </c>
      <c r="IA35" s="537" t="str">
        <f>TEXT(HZ35,"0.0")</f>
        <v>0.0</v>
      </c>
      <c r="IB35" s="464">
        <v>3</v>
      </c>
      <c r="IC35" s="465"/>
      <c r="ID35" s="989">
        <v>6.6</v>
      </c>
      <c r="IE35" s="990">
        <v>4</v>
      </c>
      <c r="IF35" s="990"/>
      <c r="IG35" s="991">
        <f>ROUND((ID35*0.4+IE35*0.6),1)</f>
        <v>5</v>
      </c>
      <c r="IH35" s="992">
        <f>ROUND(MAX((ID35*0.4+IE35*0.6),(ID35*0.4+IF35*0.6)),1)</f>
        <v>5</v>
      </c>
      <c r="II35" s="993" t="str">
        <f>TEXT(IH35,"0.0")</f>
        <v>5.0</v>
      </c>
      <c r="IJ35" s="994" t="str">
        <f>IF(IH35&gt;=8.5,"A",IF(IH35&gt;=8,"B+",IF(IH35&gt;=7,"B",IF(IH35&gt;=6.5,"C+",IF(IH35&gt;=5.5,"C",IF(IH35&gt;=5,"D+",IF(IH35&gt;=4,"D","F")))))))</f>
        <v>D+</v>
      </c>
      <c r="IK35" s="995">
        <f>IF(IJ35="A",4,IF(IJ35="B+",3.5,IF(IJ35="B",3,IF(IJ35="C+",2.5,IF(IJ35="C",2,IF(IJ35="D+",1.5,IF(IJ35="D",1,0)))))))</f>
        <v>1.5</v>
      </c>
      <c r="IL35" s="995" t="str">
        <f>TEXT(IK35,"0.0")</f>
        <v>1.5</v>
      </c>
      <c r="IM35" s="996">
        <v>2</v>
      </c>
      <c r="IN35" s="997">
        <v>2</v>
      </c>
      <c r="IO35" s="956">
        <v>0</v>
      </c>
      <c r="IP35" s="955"/>
      <c r="IQ35" s="955"/>
      <c r="IR35" s="533">
        <f>ROUND((IO35*0.4+IP35*0.6),1)</f>
        <v>0</v>
      </c>
      <c r="IS35" s="534">
        <f>ROUND(MAX((IO35*0.4+IP35*0.6),(IO35*0.4+IQ35*0.6)),1)</f>
        <v>0</v>
      </c>
      <c r="IT35" s="535" t="str">
        <f>TEXT(IS35,"0.0")</f>
        <v>0.0</v>
      </c>
      <c r="IU35" s="536" t="str">
        <f>IF(IS35&gt;=8.5,"A",IF(IS35&gt;=8,"B+",IF(IS35&gt;=7,"B",IF(IS35&gt;=6.5,"C+",IF(IS35&gt;=5.5,"C",IF(IS35&gt;=5,"D+",IF(IS35&gt;=4,"D","F")))))))</f>
        <v>F</v>
      </c>
      <c r="IV35" s="537">
        <f>IF(IU35="A",4,IF(IU35="B+",3.5,IF(IU35="B",3,IF(IU35="C+",2.5,IF(IU35="C",2,IF(IU35="D+",1.5,IF(IU35="D",1,0)))))))</f>
        <v>0</v>
      </c>
      <c r="IW35" s="537" t="str">
        <f>TEXT(IV35,"0.0")</f>
        <v>0.0</v>
      </c>
      <c r="IX35" s="464">
        <v>3</v>
      </c>
      <c r="IY35" s="465"/>
      <c r="IZ35" s="998">
        <v>7.7</v>
      </c>
      <c r="JA35" s="978">
        <v>6</v>
      </c>
      <c r="JB35" s="978"/>
      <c r="JC35" s="533">
        <f>ROUND((IZ35*0.4+JA35*0.6),1)</f>
        <v>6.7</v>
      </c>
      <c r="JD35" s="534">
        <f>ROUND(MAX((IZ35*0.4+JA35*0.6),(IZ35*0.4+JB35*0.6)),1)</f>
        <v>6.7</v>
      </c>
      <c r="JE35" s="535" t="str">
        <f>TEXT(JD35,"0.0")</f>
        <v>6.7</v>
      </c>
      <c r="JF35" s="536" t="str">
        <f>IF(JD35&gt;=8.5,"A",IF(JD35&gt;=8,"B+",IF(JD35&gt;=7,"B",IF(JD35&gt;=6.5,"C+",IF(JD35&gt;=5.5,"C",IF(JD35&gt;=5,"D+",IF(JD35&gt;=4,"D","F")))))))</f>
        <v>C+</v>
      </c>
      <c r="JG35" s="537">
        <f>IF(JF35="A",4,IF(JF35="B+",3.5,IF(JF35="B",3,IF(JF35="C+",2.5,IF(JF35="C",2,IF(JF35="D+",1.5,IF(JF35="D",1,0)))))))</f>
        <v>2.5</v>
      </c>
      <c r="JH35" s="537" t="str">
        <f>TEXT(JG35,"0.0")</f>
        <v>2.5</v>
      </c>
      <c r="JI35" s="464">
        <v>2</v>
      </c>
      <c r="JJ35" s="465">
        <v>2</v>
      </c>
      <c r="JK35" s="999">
        <v>0</v>
      </c>
      <c r="JL35" s="990"/>
      <c r="JM35" s="1000"/>
      <c r="JN35" s="533">
        <f>ROUND((JK35*0.4+JL35*0.6),1)</f>
        <v>0</v>
      </c>
      <c r="JO35" s="534">
        <f>ROUND(MAX((JK35*0.4+JL35*0.6),(JK35*0.4+JM35*0.6)),1)</f>
        <v>0</v>
      </c>
      <c r="JP35" s="535" t="str">
        <f>TEXT(JO35,"0.0")</f>
        <v>0.0</v>
      </c>
      <c r="JQ35" s="536" t="str">
        <f>IF(JO35&gt;=8.5,"A",IF(JO35&gt;=8,"B+",IF(JO35&gt;=7,"B",IF(JO35&gt;=6.5,"C+",IF(JO35&gt;=5.5,"C",IF(JO35&gt;=5,"D+",IF(JO35&gt;=4,"D","F")))))))</f>
        <v>F</v>
      </c>
      <c r="JR35" s="537">
        <f>IF(JQ35="A",4,IF(JQ35="B+",3.5,IF(JQ35="B",3,IF(JQ35="C+",2.5,IF(JQ35="C",2,IF(JQ35="D+",1.5,IF(JQ35="D",1,0)))))))</f>
        <v>0</v>
      </c>
      <c r="JS35" s="537" t="str">
        <f>TEXT(JR35,"0.0")</f>
        <v>0.0</v>
      </c>
      <c r="JT35" s="464">
        <v>3</v>
      </c>
      <c r="JU35" s="465"/>
      <c r="JV35" s="951"/>
      <c r="JW35" s="1233"/>
      <c r="JX35" s="1233"/>
      <c r="JY35" s="533">
        <f>ROUND((JV35*0.4+JW35*0.6),1)</f>
        <v>0</v>
      </c>
      <c r="JZ35" s="534">
        <f>ROUND(MAX((JV35*0.4+JW35*0.6),(JV35*0.4+JX35*0.6)),1)</f>
        <v>0</v>
      </c>
      <c r="KA35" s="535" t="str">
        <f>TEXT(JZ35,"0.0")</f>
        <v>0.0</v>
      </c>
      <c r="KB35" s="536" t="str">
        <f>IF(JZ35&gt;=8.5,"A",IF(JZ35&gt;=8,"B+",IF(JZ35&gt;=7,"B",IF(JZ35&gt;=6.5,"C+",IF(JZ35&gt;=5.5,"C",IF(JZ35&gt;=5,"D+",IF(JZ35&gt;=4,"D","F")))))))</f>
        <v>F</v>
      </c>
      <c r="KC35" s="537">
        <f>IF(KB35="A",4,IF(KB35="B+",3.5,IF(KB35="B",3,IF(KB35="C+",2.5,IF(KB35="C",2,IF(KB35="D+",1.5,IF(KB35="D",1,0)))))))</f>
        <v>0</v>
      </c>
      <c r="KD35" s="537" t="str">
        <f>TEXT(KC35,"0.0")</f>
        <v>0.0</v>
      </c>
      <c r="KE35" s="464">
        <v>2</v>
      </c>
      <c r="KF35" s="465"/>
      <c r="KG35" s="1218">
        <f>GJ35+GU35+HF35+HQ35+IB35+IM35+IX35+JI35+JT35+KE35</f>
        <v>18</v>
      </c>
      <c r="KH35" s="1219">
        <f>(GH35*GJ35+GS35*GU35+HD35*HF35+HO35*HQ35+HZ35*IB35+IK35*IM35+IV35*IX35+JG35*JI35+JR35*JT35+KC35*KE35)/KG35</f>
        <v>0.69444444444444442</v>
      </c>
      <c r="KI35" s="1220" t="str">
        <f>TEXT(KH35,"0.00")</f>
        <v>0.69</v>
      </c>
      <c r="KJ35" s="1221" t="str">
        <f>IF(AND(KH35&lt;1),"Cảnh báo KQHT","Lên lớp")</f>
        <v>Cảnh báo KQHT</v>
      </c>
      <c r="KK35" s="1222">
        <f>FS35+KG35</f>
        <v>18</v>
      </c>
      <c r="KL35" s="1219">
        <f>(CI35*CH35+FP35*FO35+KH35*KG35)/KK35</f>
        <v>1.9444444444444444</v>
      </c>
      <c r="KM35" s="1220" t="str">
        <f>TEXT(KL35,"0.00")</f>
        <v>1.94</v>
      </c>
      <c r="KN35" s="1223">
        <f>GK35+GV35+HG35+HR35+IC35+IN35+IY35+JJ35+JU35+KF35</f>
        <v>7</v>
      </c>
      <c r="KO35" s="1224">
        <f xml:space="preserve"> (KF35*JZ35+JU35*JO35+JJ35*JD35+IY35*IS35+IN35*IH35+IC35*HW35+HR35*HL35+HG35*HA35+GV35*GP35+GK35*GE35)/KN35</f>
        <v>5.4857142857142858</v>
      </c>
      <c r="KP35" s="1225">
        <f xml:space="preserve"> (GH35*GK35+GS35*GV35+HD35*HG35+HO35*HR35+HZ35*IC35+IK35*IN35+IV35*IY35+JG35*JJ35+JR35*JU35+KC35*KF35)/KN35</f>
        <v>1.7857142857142858</v>
      </c>
      <c r="KQ35" s="1226">
        <f>FV35+KN35</f>
        <v>7</v>
      </c>
      <c r="KR35" s="1227">
        <f xml:space="preserve"> (KO35*KN35+FV35*FW35)/KQ35</f>
        <v>5.4857142857142858</v>
      </c>
      <c r="KS35" s="1228">
        <f xml:space="preserve"> (FV35*FX35+KP35*KN35)/KQ35</f>
        <v>1.7857142857142858</v>
      </c>
      <c r="KT35" s="1221" t="str">
        <f>IF(AND(KS35&lt;1.4),"Cảnh báo KQHT","Lên lớp")</f>
        <v>Lên lớp</v>
      </c>
      <c r="KU35" s="1237"/>
      <c r="KV35" s="751"/>
      <c r="KW35" s="516"/>
      <c r="KX35" s="516"/>
      <c r="KY35" s="516"/>
      <c r="KZ35" s="516"/>
      <c r="LA35" s="516"/>
      <c r="LB35" s="516"/>
      <c r="LC35" s="516"/>
      <c r="LD35" s="516"/>
      <c r="LE35" s="516"/>
      <c r="LF35" s="517"/>
      <c r="LG35" s="751"/>
      <c r="LH35" s="516"/>
      <c r="LI35" s="516"/>
      <c r="LJ35" s="516"/>
      <c r="LK35" s="516"/>
      <c r="LL35" s="516"/>
      <c r="LM35" s="516"/>
      <c r="LN35" s="516"/>
      <c r="LO35" s="516"/>
      <c r="LP35" s="516"/>
      <c r="LQ35" s="517"/>
      <c r="LR35" s="751"/>
      <c r="LS35" s="516"/>
      <c r="LT35" s="516"/>
      <c r="LU35" s="516"/>
      <c r="LV35" s="516"/>
      <c r="LW35" s="516"/>
      <c r="LX35" s="516"/>
      <c r="LY35" s="516"/>
      <c r="LZ35" s="516"/>
      <c r="MA35" s="516"/>
      <c r="MB35" s="517"/>
      <c r="MC35" s="751"/>
      <c r="MD35" s="516"/>
      <c r="ME35" s="516"/>
      <c r="MF35" s="516"/>
      <c r="MG35" s="516"/>
      <c r="MH35" s="516"/>
      <c r="MI35" s="516"/>
      <c r="MJ35" s="516"/>
      <c r="MK35" s="516"/>
      <c r="ML35" s="516"/>
      <c r="MM35" s="517"/>
      <c r="MN35" s="751"/>
      <c r="MO35" s="516"/>
      <c r="MP35" s="516"/>
      <c r="MQ35" s="516"/>
      <c r="MR35" s="516"/>
      <c r="MS35" s="516"/>
      <c r="MT35" s="516"/>
      <c r="MU35" s="516"/>
      <c r="MV35" s="516"/>
      <c r="MW35" s="516"/>
      <c r="MX35" s="517"/>
      <c r="MY35" s="751"/>
      <c r="MZ35" s="516"/>
      <c r="NA35" s="516"/>
      <c r="NB35" s="516"/>
      <c r="NC35" s="516"/>
      <c r="ND35" s="516"/>
      <c r="NE35" s="516"/>
      <c r="NF35" s="516"/>
      <c r="NG35" s="516"/>
      <c r="NH35" s="516"/>
      <c r="NI35" s="517"/>
    </row>
    <row r="36" spans="1:373" s="1095" customFormat="1" ht="18.75" customHeight="1" x14ac:dyDescent="0.3">
      <c r="A36" s="126">
        <v>2</v>
      </c>
      <c r="B36" s="150" t="s">
        <v>99</v>
      </c>
      <c r="C36" s="151" t="s">
        <v>194</v>
      </c>
      <c r="D36" s="147" t="s">
        <v>195</v>
      </c>
      <c r="E36" s="406" t="s">
        <v>18</v>
      </c>
      <c r="F36" s="1013" t="s">
        <v>669</v>
      </c>
      <c r="G36" s="408" t="s">
        <v>320</v>
      </c>
      <c r="H36" s="409" t="s">
        <v>16</v>
      </c>
      <c r="I36" s="1014" t="s">
        <v>36</v>
      </c>
      <c r="J36" s="1015"/>
      <c r="K36" s="1016"/>
      <c r="L36" s="1017" t="s">
        <v>492</v>
      </c>
      <c r="M36" s="1018"/>
      <c r="N36" s="1019"/>
      <c r="O36" s="1020"/>
      <c r="P36" s="1021"/>
      <c r="Q36" s="1017" t="s">
        <v>492</v>
      </c>
      <c r="R36" s="1018"/>
      <c r="S36" s="1022"/>
      <c r="T36" s="1023"/>
      <c r="U36" s="1024"/>
      <c r="V36" s="1025"/>
      <c r="W36" s="1026"/>
      <c r="X36" s="1016"/>
      <c r="Y36" s="1016"/>
      <c r="Z36" s="1017" t="s">
        <v>492</v>
      </c>
      <c r="AA36" s="1018"/>
      <c r="AB36" s="1018"/>
      <c r="AC36" s="1027"/>
      <c r="AD36" s="1028"/>
      <c r="AE36" s="1023"/>
      <c r="AF36" s="1024"/>
      <c r="AG36" s="1025"/>
      <c r="AH36" s="1026"/>
      <c r="AI36" s="1016"/>
      <c r="AJ36" s="1016"/>
      <c r="AK36" s="1017" t="s">
        <v>492</v>
      </c>
      <c r="AL36" s="1018"/>
      <c r="AM36" s="1018"/>
      <c r="AN36" s="1029"/>
      <c r="AO36" s="1030"/>
      <c r="AP36" s="1031"/>
      <c r="AQ36" s="1024"/>
      <c r="AR36" s="1025"/>
      <c r="AS36" s="1032"/>
      <c r="AT36" s="1016"/>
      <c r="AU36" s="1016"/>
      <c r="AV36" s="1017" t="s">
        <v>492</v>
      </c>
      <c r="AW36" s="1018"/>
      <c r="AX36" s="1018"/>
      <c r="AY36" s="1027"/>
      <c r="AZ36" s="1033"/>
      <c r="BA36" s="1034"/>
      <c r="BB36" s="1024"/>
      <c r="BC36" s="1025"/>
      <c r="BD36" s="1032"/>
      <c r="BE36" s="1016"/>
      <c r="BF36" s="1016"/>
      <c r="BG36" s="1017" t="s">
        <v>492</v>
      </c>
      <c r="BH36" s="1018"/>
      <c r="BI36" s="1018"/>
      <c r="BJ36" s="1027"/>
      <c r="BK36" s="1030"/>
      <c r="BL36" s="1035"/>
      <c r="BM36" s="451"/>
      <c r="BN36" s="451"/>
      <c r="BO36" s="1026"/>
      <c r="BP36" s="1036"/>
      <c r="BQ36" s="1037"/>
      <c r="BR36" s="1017" t="s">
        <v>492</v>
      </c>
      <c r="BS36" s="1018"/>
      <c r="BT36" s="1018"/>
      <c r="BU36" s="1027"/>
      <c r="BV36" s="1033"/>
      <c r="BW36" s="1035"/>
      <c r="BX36" s="1038"/>
      <c r="BY36" s="1038"/>
      <c r="BZ36" s="1032"/>
      <c r="CA36" s="1016"/>
      <c r="CB36" s="1016"/>
      <c r="CC36" s="1017" t="s">
        <v>492</v>
      </c>
      <c r="CD36" s="1018"/>
      <c r="CE36" s="1018"/>
      <c r="CF36" s="1027"/>
      <c r="CG36" s="1039"/>
      <c r="CH36" s="1040">
        <f>AC36+AN36+AY36+BJ36+BU36+CF36</f>
        <v>0</v>
      </c>
      <c r="CI36" s="1041"/>
      <c r="CJ36" s="1042"/>
      <c r="CK36" s="451"/>
      <c r="CL36" s="1043"/>
      <c r="CM36" s="1044"/>
      <c r="CN36" s="1045"/>
      <c r="CO36" s="1046"/>
      <c r="CP36" s="1047"/>
      <c r="CQ36" s="1048"/>
      <c r="CR36" s="1048"/>
      <c r="CS36" s="1049"/>
      <c r="CT36" s="1050"/>
      <c r="CU36" s="1021"/>
      <c r="CV36" s="1051" t="s">
        <v>492</v>
      </c>
      <c r="CW36" s="1052"/>
      <c r="CX36" s="1052"/>
      <c r="CY36" s="1053"/>
      <c r="CZ36" s="602"/>
      <c r="DA36" s="1054"/>
      <c r="DB36" s="1048"/>
      <c r="DC36" s="1048"/>
      <c r="DD36" s="1049"/>
      <c r="DE36" s="1050"/>
      <c r="DF36" s="1021"/>
      <c r="DG36" s="1051" t="s">
        <v>492</v>
      </c>
      <c r="DH36" s="1052"/>
      <c r="DI36" s="1052"/>
      <c r="DJ36" s="1053"/>
      <c r="DK36" s="602"/>
      <c r="DL36" s="1055"/>
      <c r="DM36" s="1056"/>
      <c r="DN36" s="1056"/>
      <c r="DO36" s="1049"/>
      <c r="DP36" s="1050"/>
      <c r="DQ36" s="1021"/>
      <c r="DR36" s="1051" t="s">
        <v>492</v>
      </c>
      <c r="DS36" s="1052"/>
      <c r="DT36" s="1052"/>
      <c r="DU36" s="1053"/>
      <c r="DV36" s="602"/>
      <c r="DW36" s="1057">
        <v>7.4</v>
      </c>
      <c r="DX36" s="1056">
        <v>8</v>
      </c>
      <c r="DY36" s="1058"/>
      <c r="DZ36" s="1049">
        <f t="shared" si="69"/>
        <v>7.8</v>
      </c>
      <c r="EA36" s="1050">
        <f t="shared" si="70"/>
        <v>7.8</v>
      </c>
      <c r="EB36" s="1021" t="str">
        <f t="shared" si="71"/>
        <v>7.8</v>
      </c>
      <c r="EC36" s="1051" t="str">
        <f t="shared" si="72"/>
        <v>B</v>
      </c>
      <c r="ED36" s="1052">
        <f t="shared" si="73"/>
        <v>3</v>
      </c>
      <c r="EE36" s="1052" t="str">
        <f t="shared" si="74"/>
        <v>3.0</v>
      </c>
      <c r="EF36" s="1053">
        <v>3</v>
      </c>
      <c r="EG36" s="602">
        <v>3</v>
      </c>
      <c r="EH36" s="1057">
        <v>8.6999999999999993</v>
      </c>
      <c r="EI36" s="1059">
        <v>9</v>
      </c>
      <c r="EJ36" s="1048"/>
      <c r="EK36" s="1049">
        <f t="shared" si="75"/>
        <v>8.9</v>
      </c>
      <c r="EL36" s="1050">
        <f t="shared" si="76"/>
        <v>8.9</v>
      </c>
      <c r="EM36" s="1021" t="str">
        <f t="shared" si="77"/>
        <v>8.9</v>
      </c>
      <c r="EN36" s="1051" t="str">
        <f t="shared" si="78"/>
        <v>A</v>
      </c>
      <c r="EO36" s="1052">
        <f t="shared" si="79"/>
        <v>4</v>
      </c>
      <c r="EP36" s="1052" t="str">
        <f t="shared" si="80"/>
        <v>4.0</v>
      </c>
      <c r="EQ36" s="1053">
        <v>4</v>
      </c>
      <c r="ER36" s="602">
        <v>4</v>
      </c>
      <c r="ES36" s="1057">
        <v>8.6</v>
      </c>
      <c r="ET36" s="1056">
        <v>8</v>
      </c>
      <c r="EU36" s="1056"/>
      <c r="EV36" s="1049">
        <f t="shared" si="81"/>
        <v>8.1999999999999993</v>
      </c>
      <c r="EW36" s="1050">
        <f t="shared" si="82"/>
        <v>8.1999999999999993</v>
      </c>
      <c r="EX36" s="1021" t="str">
        <f t="shared" si="83"/>
        <v>8.2</v>
      </c>
      <c r="EY36" s="1051" t="str">
        <f t="shared" si="84"/>
        <v>B+</v>
      </c>
      <c r="EZ36" s="1052">
        <f t="shared" si="85"/>
        <v>3.5</v>
      </c>
      <c r="FA36" s="1052" t="str">
        <f t="shared" si="86"/>
        <v>3.5</v>
      </c>
      <c r="FB36" s="1053">
        <v>3</v>
      </c>
      <c r="FC36" s="602">
        <v>3</v>
      </c>
      <c r="FD36" s="1054"/>
      <c r="FE36" s="1048"/>
      <c r="FF36" s="1048"/>
      <c r="FG36" s="1049"/>
      <c r="FH36" s="1050"/>
      <c r="FI36" s="1021"/>
      <c r="FJ36" s="1017" t="s">
        <v>492</v>
      </c>
      <c r="FK36" s="1052"/>
      <c r="FL36" s="1052"/>
      <c r="FM36" s="1053"/>
      <c r="FN36" s="602"/>
      <c r="FO36" s="1060"/>
      <c r="FP36" s="1061"/>
      <c r="FQ36" s="1062"/>
      <c r="FR36" s="1059"/>
      <c r="FS36" s="1060"/>
      <c r="FT36" s="1061"/>
      <c r="FU36" s="1062"/>
      <c r="FV36" s="1063"/>
      <c r="FW36" s="1064"/>
      <c r="FX36" s="1065"/>
      <c r="FY36" s="1066"/>
      <c r="FZ36" s="1067"/>
      <c r="GA36" s="1068"/>
      <c r="GB36" s="1069"/>
      <c r="GC36" s="1069"/>
      <c r="GD36" s="1049">
        <f t="shared" si="116"/>
        <v>0</v>
      </c>
      <c r="GE36" s="1050">
        <f t="shared" si="117"/>
        <v>0</v>
      </c>
      <c r="GF36" s="1021" t="str">
        <f t="shared" si="118"/>
        <v>0.0</v>
      </c>
      <c r="GG36" s="1051" t="str">
        <f t="shared" si="119"/>
        <v>F</v>
      </c>
      <c r="GH36" s="1052">
        <f t="shared" si="120"/>
        <v>0</v>
      </c>
      <c r="GI36" s="1052" t="str">
        <f t="shared" si="121"/>
        <v>0.0</v>
      </c>
      <c r="GJ36" s="1053"/>
      <c r="GK36" s="602"/>
      <c r="GL36" s="1055"/>
      <c r="GM36" s="1070"/>
      <c r="GN36" s="1071"/>
      <c r="GO36" s="1049">
        <f t="shared" si="122"/>
        <v>0</v>
      </c>
      <c r="GP36" s="1050">
        <f t="shared" si="123"/>
        <v>0</v>
      </c>
      <c r="GQ36" s="1021" t="str">
        <f t="shared" si="124"/>
        <v>0.0</v>
      </c>
      <c r="GR36" s="1051" t="str">
        <f t="shared" si="125"/>
        <v>F</v>
      </c>
      <c r="GS36" s="1052">
        <f t="shared" si="126"/>
        <v>0</v>
      </c>
      <c r="GT36" s="1052" t="str">
        <f t="shared" si="127"/>
        <v>0.0</v>
      </c>
      <c r="GU36" s="1072"/>
      <c r="GV36" s="602"/>
      <c r="GW36" s="1055"/>
      <c r="GX36" s="1070"/>
      <c r="GY36" s="1071"/>
      <c r="GZ36" s="1049">
        <f t="shared" si="128"/>
        <v>0</v>
      </c>
      <c r="HA36" s="1050">
        <f t="shared" si="129"/>
        <v>0</v>
      </c>
      <c r="HB36" s="1021" t="str">
        <f t="shared" si="130"/>
        <v>0.0</v>
      </c>
      <c r="HC36" s="1051" t="str">
        <f t="shared" si="131"/>
        <v>F</v>
      </c>
      <c r="HD36" s="1052">
        <f t="shared" si="132"/>
        <v>0</v>
      </c>
      <c r="HE36" s="1052" t="str">
        <f t="shared" si="133"/>
        <v>0.0</v>
      </c>
      <c r="HF36" s="1053"/>
      <c r="HG36" s="1073"/>
      <c r="HH36" s="1055"/>
      <c r="HI36" s="1070"/>
      <c r="HJ36" s="1071"/>
      <c r="HK36" s="1049">
        <f t="shared" si="134"/>
        <v>0</v>
      </c>
      <c r="HL36" s="1050">
        <f t="shared" si="135"/>
        <v>0</v>
      </c>
      <c r="HM36" s="1021" t="str">
        <f t="shared" si="136"/>
        <v>0.0</v>
      </c>
      <c r="HN36" s="1051" t="str">
        <f t="shared" si="137"/>
        <v>F</v>
      </c>
      <c r="HO36" s="1052">
        <f t="shared" si="138"/>
        <v>0</v>
      </c>
      <c r="HP36" s="1052" t="str">
        <f t="shared" si="139"/>
        <v>0.0</v>
      </c>
      <c r="HQ36" s="1053"/>
      <c r="HR36" s="602"/>
      <c r="HS36" s="1074"/>
      <c r="HT36" s="1059"/>
      <c r="HU36" s="1059"/>
      <c r="HV36" s="1049">
        <f t="shared" si="140"/>
        <v>0</v>
      </c>
      <c r="HW36" s="1050">
        <f t="shared" si="141"/>
        <v>0</v>
      </c>
      <c r="HX36" s="1021" t="str">
        <f t="shared" si="142"/>
        <v>0.0</v>
      </c>
      <c r="HY36" s="1051" t="str">
        <f t="shared" si="143"/>
        <v>F</v>
      </c>
      <c r="HZ36" s="1052">
        <f t="shared" si="144"/>
        <v>0</v>
      </c>
      <c r="IA36" s="1052" t="str">
        <f t="shared" si="145"/>
        <v>0.0</v>
      </c>
      <c r="IB36" s="1053"/>
      <c r="IC36" s="602"/>
      <c r="ID36" s="452"/>
      <c r="IE36" s="1069"/>
      <c r="IF36" s="1069"/>
      <c r="IG36" s="1075">
        <f t="shared" si="146"/>
        <v>0</v>
      </c>
      <c r="IH36" s="1076">
        <f t="shared" si="147"/>
        <v>0</v>
      </c>
      <c r="II36" s="1077" t="str">
        <f t="shared" si="148"/>
        <v>0.0</v>
      </c>
      <c r="IJ36" s="1078" t="str">
        <f t="shared" si="149"/>
        <v>F</v>
      </c>
      <c r="IK36" s="1079">
        <f t="shared" si="104"/>
        <v>0</v>
      </c>
      <c r="IL36" s="1079" t="str">
        <f t="shared" si="105"/>
        <v>0.0</v>
      </c>
      <c r="IM36" s="1072">
        <v>2</v>
      </c>
      <c r="IN36" s="1080"/>
      <c r="IO36" s="1057"/>
      <c r="IP36" s="1056"/>
      <c r="IQ36" s="1056"/>
      <c r="IR36" s="1049">
        <f t="shared" si="150"/>
        <v>0</v>
      </c>
      <c r="IS36" s="1050">
        <f t="shared" si="151"/>
        <v>0</v>
      </c>
      <c r="IT36" s="1021" t="str">
        <f t="shared" si="152"/>
        <v>0.0</v>
      </c>
      <c r="IU36" s="1051" t="str">
        <f t="shared" si="153"/>
        <v>F</v>
      </c>
      <c r="IV36" s="1052">
        <f t="shared" si="154"/>
        <v>0</v>
      </c>
      <c r="IW36" s="1052" t="str">
        <f t="shared" si="155"/>
        <v>0.0</v>
      </c>
      <c r="IX36" s="1053"/>
      <c r="IY36" s="602"/>
      <c r="IZ36" s="1081"/>
      <c r="JA36" s="1082"/>
      <c r="JB36" s="1082"/>
      <c r="JC36" s="1049">
        <f t="shared" si="156"/>
        <v>0</v>
      </c>
      <c r="JD36" s="1050">
        <f t="shared" si="157"/>
        <v>0</v>
      </c>
      <c r="JE36" s="1021" t="str">
        <f t="shared" si="158"/>
        <v>0.0</v>
      </c>
      <c r="JF36" s="1051" t="str">
        <f t="shared" si="159"/>
        <v>F</v>
      </c>
      <c r="JG36" s="1052">
        <f t="shared" si="160"/>
        <v>0</v>
      </c>
      <c r="JH36" s="1052" t="str">
        <f t="shared" si="161"/>
        <v>0.0</v>
      </c>
      <c r="JI36" s="1053"/>
      <c r="JJ36" s="602"/>
      <c r="JK36" s="452"/>
      <c r="JL36" s="1069"/>
      <c r="JM36" s="1069"/>
      <c r="JN36" s="1049">
        <f t="shared" si="162"/>
        <v>0</v>
      </c>
      <c r="JO36" s="1050">
        <f t="shared" si="163"/>
        <v>0</v>
      </c>
      <c r="JP36" s="1021" t="str">
        <f t="shared" si="106"/>
        <v>0.0</v>
      </c>
      <c r="JQ36" s="1051" t="str">
        <f t="shared" si="107"/>
        <v>F</v>
      </c>
      <c r="JR36" s="1052">
        <f t="shared" si="164"/>
        <v>0</v>
      </c>
      <c r="JS36" s="1052" t="str">
        <f t="shared" si="165"/>
        <v>0.0</v>
      </c>
      <c r="JT36" s="1053">
        <v>3</v>
      </c>
      <c r="JU36" s="602"/>
      <c r="JV36" s="1054"/>
      <c r="JW36" s="1048"/>
      <c r="JX36" s="1048"/>
      <c r="JY36" s="1048"/>
      <c r="JZ36" s="1048"/>
      <c r="KA36" s="1048"/>
      <c r="KB36" s="1048"/>
      <c r="KC36" s="1048"/>
      <c r="KD36" s="1048"/>
      <c r="KE36" s="1048"/>
      <c r="KF36" s="1083"/>
      <c r="KG36" s="1084"/>
      <c r="KH36" s="1085"/>
      <c r="KI36" s="1086"/>
      <c r="KJ36" s="1087"/>
      <c r="KK36" s="1088"/>
      <c r="KL36" s="1085"/>
      <c r="KM36" s="1086"/>
      <c r="KN36" s="1089"/>
      <c r="KO36" s="1090"/>
      <c r="KP36" s="1091"/>
      <c r="KQ36" s="1092"/>
      <c r="KR36" s="1093"/>
      <c r="KS36" s="1094"/>
      <c r="KT36" s="1087"/>
      <c r="KU36" s="1048"/>
    </row>
    <row r="37" spans="1:373" ht="17.25" customHeight="1" x14ac:dyDescent="0.3">
      <c r="A37" s="275"/>
      <c r="B37" s="451" t="s">
        <v>811</v>
      </c>
      <c r="C37" s="405" t="s">
        <v>813</v>
      </c>
      <c r="D37" s="1103" t="s">
        <v>494</v>
      </c>
      <c r="E37" s="1104" t="s">
        <v>43</v>
      </c>
      <c r="F37" s="404" t="s">
        <v>810</v>
      </c>
      <c r="G37" s="446" t="s">
        <v>660</v>
      </c>
      <c r="H37" s="1001" t="s">
        <v>16</v>
      </c>
      <c r="I37" s="445"/>
      <c r="O37" s="894">
        <v>6</v>
      </c>
      <c r="CP37" s="1002">
        <v>7</v>
      </c>
      <c r="CQ37" s="1003"/>
      <c r="CR37" s="910"/>
      <c r="CS37" s="1004">
        <f t="shared" si="51"/>
        <v>2.8</v>
      </c>
      <c r="CT37" s="54">
        <f t="shared" si="52"/>
        <v>2.8</v>
      </c>
      <c r="CU37" s="183" t="str">
        <f t="shared" si="53"/>
        <v>2.8</v>
      </c>
      <c r="CV37" s="51" t="str">
        <f t="shared" si="54"/>
        <v>F</v>
      </c>
      <c r="CW37" s="55">
        <f t="shared" si="55"/>
        <v>0</v>
      </c>
      <c r="CX37" s="55" t="str">
        <f t="shared" si="56"/>
        <v>0.0</v>
      </c>
      <c r="CY37" s="170">
        <v>2</v>
      </c>
      <c r="CZ37" s="911"/>
      <c r="DA37" s="1005">
        <v>5.0999999999999996</v>
      </c>
      <c r="DB37" s="1006"/>
      <c r="DC37" s="1006"/>
      <c r="DD37" s="584">
        <f t="shared" ref="DD37" si="330">ROUND((DA37*0.4+DB37*0.6),1)</f>
        <v>2</v>
      </c>
      <c r="DE37" s="578">
        <f t="shared" ref="DE37" si="331">ROUND(MAX((DA37*0.4+DB37*0.6),(DA37*0.4+DC37*0.6)),1)</f>
        <v>2</v>
      </c>
      <c r="DF37" s="579" t="str">
        <f t="shared" ref="DF37" si="332">TEXT(DE37,"0.0")</f>
        <v>2.0</v>
      </c>
      <c r="DG37" s="580" t="str">
        <f t="shared" ref="DG37" si="333">IF(DE37&gt;=8.5,"A",IF(DE37&gt;=8,"B+",IF(DE37&gt;=7,"B",IF(DE37&gt;=6.5,"C+",IF(DE37&gt;=5.5,"C",IF(DE37&gt;=5,"D+",IF(DE37&gt;=4,"D","F")))))))</f>
        <v>F</v>
      </c>
      <c r="DH37" s="581">
        <f t="shared" ref="DH37" si="334">IF(DG37="A",4,IF(DG37="B+",3.5,IF(DG37="B",3,IF(DG37="C+",2.5,IF(DG37="C",2,IF(DG37="D+",1.5,IF(DG37="D",1,0)))))))</f>
        <v>0</v>
      </c>
      <c r="DI37" s="581" t="str">
        <f t="shared" ref="DI37" si="335">TEXT(DH37,"0.0")</f>
        <v>0.0</v>
      </c>
      <c r="DJ37" s="582">
        <v>3</v>
      </c>
      <c r="DK37" s="1007"/>
      <c r="DL37" s="538">
        <v>6.6</v>
      </c>
      <c r="DM37" s="527"/>
      <c r="DN37" s="527"/>
      <c r="DO37" s="523">
        <f t="shared" si="63"/>
        <v>2.6</v>
      </c>
      <c r="DP37" s="524">
        <f t="shared" si="64"/>
        <v>2.6</v>
      </c>
      <c r="DQ37" s="525" t="str">
        <f t="shared" si="65"/>
        <v>2.6</v>
      </c>
      <c r="DR37" s="469" t="str">
        <f t="shared" si="66"/>
        <v>F</v>
      </c>
      <c r="DS37" s="526">
        <f t="shared" si="67"/>
        <v>0</v>
      </c>
      <c r="DT37" s="526" t="str">
        <f t="shared" si="68"/>
        <v>0.0</v>
      </c>
      <c r="DU37" s="843">
        <v>2</v>
      </c>
      <c r="DV37" s="532"/>
      <c r="DW37" s="552">
        <v>7.7</v>
      </c>
      <c r="DX37" s="1006"/>
      <c r="DY37" s="585"/>
      <c r="DZ37" s="584">
        <f t="shared" si="69"/>
        <v>3.1</v>
      </c>
      <c r="EA37" s="578">
        <f t="shared" si="70"/>
        <v>3.1</v>
      </c>
      <c r="EB37" s="579" t="str">
        <f t="shared" si="71"/>
        <v>3.1</v>
      </c>
      <c r="EC37" s="580" t="str">
        <f t="shared" si="72"/>
        <v>F</v>
      </c>
      <c r="ED37" s="581">
        <f t="shared" si="73"/>
        <v>0</v>
      </c>
      <c r="EE37" s="581" t="str">
        <f t="shared" si="74"/>
        <v>0.0</v>
      </c>
      <c r="EF37" s="843">
        <v>3</v>
      </c>
      <c r="EG37" s="583"/>
      <c r="EH37" s="907">
        <v>0</v>
      </c>
      <c r="EI37" s="910"/>
      <c r="EJ37" s="910"/>
      <c r="EK37" s="53">
        <f t="shared" si="75"/>
        <v>0</v>
      </c>
      <c r="EL37" s="54">
        <f t="shared" si="76"/>
        <v>0</v>
      </c>
      <c r="EM37" s="183" t="str">
        <f t="shared" si="77"/>
        <v>0.0</v>
      </c>
      <c r="EN37" s="51" t="str">
        <f t="shared" si="78"/>
        <v>F</v>
      </c>
      <c r="EO37" s="55">
        <f t="shared" si="79"/>
        <v>0</v>
      </c>
      <c r="EP37" s="55" t="str">
        <f t="shared" si="80"/>
        <v>0.0</v>
      </c>
      <c r="EQ37" s="170">
        <v>4</v>
      </c>
      <c r="ER37" s="401"/>
      <c r="ES37" s="538">
        <v>0</v>
      </c>
      <c r="ET37" s="551"/>
      <c r="EU37" s="551"/>
      <c r="EV37" s="53">
        <f t="shared" si="81"/>
        <v>0</v>
      </c>
      <c r="EW37" s="54">
        <f t="shared" si="82"/>
        <v>0</v>
      </c>
      <c r="EX37" s="183" t="str">
        <f t="shared" si="83"/>
        <v>0.0</v>
      </c>
      <c r="EY37" s="51" t="str">
        <f t="shared" si="84"/>
        <v>F</v>
      </c>
      <c r="EZ37" s="55">
        <f t="shared" si="85"/>
        <v>0</v>
      </c>
      <c r="FA37" s="55" t="str">
        <f t="shared" si="86"/>
        <v>0.0</v>
      </c>
      <c r="FB37" s="170">
        <v>3</v>
      </c>
      <c r="FC37" s="401"/>
      <c r="FD37" s="1008">
        <v>5</v>
      </c>
      <c r="FE37" s="527"/>
      <c r="FF37" s="527"/>
      <c r="FG37" s="53">
        <f t="shared" si="87"/>
        <v>2</v>
      </c>
      <c r="FH37" s="54">
        <f t="shared" si="88"/>
        <v>2</v>
      </c>
      <c r="FI37" s="183" t="str">
        <f t="shared" si="89"/>
        <v>2.0</v>
      </c>
      <c r="FJ37" s="51" t="str">
        <f t="shared" si="90"/>
        <v>F</v>
      </c>
      <c r="FK37" s="55">
        <f t="shared" si="91"/>
        <v>0</v>
      </c>
      <c r="FL37" s="55" t="str">
        <f t="shared" si="92"/>
        <v>0.0</v>
      </c>
      <c r="FM37" s="170">
        <v>2</v>
      </c>
      <c r="FN37" s="401"/>
      <c r="FO37" s="895">
        <f t="shared" si="93"/>
        <v>19</v>
      </c>
      <c r="GA37" s="1009"/>
      <c r="GB37" s="899"/>
      <c r="GC37" s="899"/>
      <c r="GD37" s="53">
        <f t="shared" si="116"/>
        <v>0</v>
      </c>
      <c r="GE37" s="54">
        <f t="shared" si="117"/>
        <v>0</v>
      </c>
      <c r="GF37" s="183" t="str">
        <f t="shared" si="118"/>
        <v>0.0</v>
      </c>
      <c r="GG37" s="51" t="str">
        <f t="shared" si="119"/>
        <v>F</v>
      </c>
      <c r="GH37" s="55">
        <f t="shared" si="120"/>
        <v>0</v>
      </c>
      <c r="GI37" s="55" t="str">
        <f t="shared" si="121"/>
        <v>0.0</v>
      </c>
      <c r="GJ37" s="170"/>
      <c r="GK37" s="401"/>
      <c r="GL37" s="794"/>
      <c r="GM37" s="797"/>
      <c r="GN37" s="795"/>
      <c r="GO37" s="53">
        <f t="shared" si="122"/>
        <v>0</v>
      </c>
      <c r="GP37" s="54">
        <f t="shared" si="123"/>
        <v>0</v>
      </c>
      <c r="GQ37" s="183" t="str">
        <f t="shared" si="124"/>
        <v>0.0</v>
      </c>
      <c r="GR37" s="51" t="str">
        <f t="shared" si="125"/>
        <v>F</v>
      </c>
      <c r="GS37" s="55">
        <f t="shared" si="126"/>
        <v>0</v>
      </c>
      <c r="GT37" s="55" t="str">
        <f t="shared" si="127"/>
        <v>0.0</v>
      </c>
      <c r="GU37" s="897"/>
      <c r="GV37" s="401"/>
      <c r="GW37" s="794"/>
      <c r="GX37" s="797"/>
      <c r="GY37" s="795"/>
      <c r="GZ37" s="53">
        <f t="shared" si="128"/>
        <v>0</v>
      </c>
      <c r="HA37" s="54">
        <f t="shared" si="129"/>
        <v>0</v>
      </c>
      <c r="HB37" s="183" t="str">
        <f t="shared" si="130"/>
        <v>0.0</v>
      </c>
      <c r="HC37" s="51" t="str">
        <f t="shared" si="131"/>
        <v>F</v>
      </c>
      <c r="HD37" s="55">
        <f t="shared" si="132"/>
        <v>0</v>
      </c>
      <c r="HE37" s="55" t="str">
        <f t="shared" si="133"/>
        <v>0.0</v>
      </c>
      <c r="HF37" s="170"/>
      <c r="HG37" s="898"/>
      <c r="HH37" s="794"/>
      <c r="HI37" s="797"/>
      <c r="HJ37" s="795"/>
      <c r="HK37" s="53">
        <f t="shared" si="134"/>
        <v>0</v>
      </c>
      <c r="HL37" s="54">
        <f t="shared" si="135"/>
        <v>0</v>
      </c>
      <c r="HM37" s="183" t="str">
        <f t="shared" si="136"/>
        <v>0.0</v>
      </c>
      <c r="HN37" s="51" t="str">
        <f t="shared" si="137"/>
        <v>F</v>
      </c>
      <c r="HO37" s="55">
        <f t="shared" si="138"/>
        <v>0</v>
      </c>
      <c r="HP37" s="55" t="str">
        <f t="shared" si="139"/>
        <v>0.0</v>
      </c>
      <c r="HQ37" s="170"/>
      <c r="HR37" s="401"/>
      <c r="HS37" s="1010"/>
      <c r="HT37" s="896"/>
      <c r="HU37" s="896"/>
      <c r="HV37" s="53">
        <f t="shared" si="140"/>
        <v>0</v>
      </c>
      <c r="HW37" s="54">
        <f t="shared" si="141"/>
        <v>0</v>
      </c>
      <c r="HX37" s="183" t="str">
        <f t="shared" si="142"/>
        <v>0.0</v>
      </c>
      <c r="HY37" s="51" t="str">
        <f t="shared" si="143"/>
        <v>F</v>
      </c>
      <c r="HZ37" s="55">
        <f t="shared" si="144"/>
        <v>0</v>
      </c>
      <c r="IA37" s="55" t="str">
        <f t="shared" si="145"/>
        <v>0.0</v>
      </c>
      <c r="IB37" s="170"/>
      <c r="IC37" s="401"/>
      <c r="ID37" s="1011"/>
      <c r="IE37" s="899"/>
      <c r="IF37" s="899"/>
      <c r="IG37" s="900">
        <f t="shared" si="146"/>
        <v>0</v>
      </c>
      <c r="IH37" s="901">
        <f t="shared" si="147"/>
        <v>0</v>
      </c>
      <c r="II37" s="902" t="str">
        <f t="shared" si="148"/>
        <v>0.0</v>
      </c>
      <c r="IJ37" s="903" t="str">
        <f t="shared" si="149"/>
        <v>F</v>
      </c>
      <c r="IK37" s="904">
        <f t="shared" si="104"/>
        <v>0</v>
      </c>
      <c r="IL37" s="904" t="str">
        <f t="shared" si="105"/>
        <v>0.0</v>
      </c>
      <c r="IM37" s="905">
        <v>2</v>
      </c>
      <c r="IN37" s="906"/>
      <c r="IO37" s="1012"/>
      <c r="IP37" s="792"/>
      <c r="IQ37" s="792"/>
      <c r="IR37" s="53">
        <f t="shared" si="150"/>
        <v>0</v>
      </c>
      <c r="IS37" s="54">
        <f t="shared" si="151"/>
        <v>0</v>
      </c>
      <c r="IT37" s="183" t="str">
        <f t="shared" si="152"/>
        <v>0.0</v>
      </c>
      <c r="IU37" s="51" t="str">
        <f t="shared" si="153"/>
        <v>F</v>
      </c>
      <c r="IV37" s="55">
        <f t="shared" si="154"/>
        <v>0</v>
      </c>
      <c r="IW37" s="55" t="str">
        <f t="shared" si="155"/>
        <v>0.0</v>
      </c>
      <c r="IX37" s="170"/>
      <c r="IY37" s="401"/>
      <c r="IZ37" s="789"/>
      <c r="JA37" s="790"/>
      <c r="JB37" s="790"/>
      <c r="JC37" s="53">
        <f t="shared" si="156"/>
        <v>0</v>
      </c>
      <c r="JD37" s="54">
        <f t="shared" si="157"/>
        <v>0</v>
      </c>
      <c r="JE37" s="183" t="str">
        <f t="shared" si="158"/>
        <v>0.0</v>
      </c>
      <c r="JF37" s="51" t="str">
        <f t="shared" si="159"/>
        <v>F</v>
      </c>
      <c r="JG37" s="55">
        <f t="shared" si="160"/>
        <v>0</v>
      </c>
      <c r="JH37" s="55" t="str">
        <f t="shared" si="161"/>
        <v>0.0</v>
      </c>
      <c r="JI37" s="170"/>
      <c r="JJ37" s="401"/>
      <c r="JK37" s="1011"/>
      <c r="JL37" s="899"/>
      <c r="JM37" s="908"/>
      <c r="JN37" s="53">
        <f t="shared" si="162"/>
        <v>0</v>
      </c>
      <c r="JO37" s="54">
        <f t="shared" si="163"/>
        <v>0</v>
      </c>
      <c r="JP37" s="183" t="str">
        <f t="shared" si="106"/>
        <v>0.0</v>
      </c>
      <c r="JQ37" s="51" t="str">
        <f t="shared" si="107"/>
        <v>F</v>
      </c>
      <c r="JR37" s="55">
        <f t="shared" si="164"/>
        <v>0</v>
      </c>
      <c r="JS37" s="55" t="str">
        <f t="shared" si="165"/>
        <v>0.0</v>
      </c>
      <c r="JT37" s="170"/>
      <c r="JU37" s="401"/>
      <c r="JV37" s="909"/>
      <c r="JW37" s="910"/>
      <c r="JX37" s="910"/>
      <c r="JY37" s="910"/>
      <c r="JZ37" s="910"/>
      <c r="KA37" s="910"/>
      <c r="KB37" s="910"/>
      <c r="KC37" s="910"/>
      <c r="KD37" s="910"/>
      <c r="KE37" s="910"/>
      <c r="KF37" s="911"/>
      <c r="KG37" s="912"/>
    </row>
    <row r="38" spans="1:373" ht="17.25" customHeight="1" x14ac:dyDescent="0.3">
      <c r="A38" s="1107"/>
      <c r="B38" s="126" t="s">
        <v>811</v>
      </c>
      <c r="C38" s="128" t="s">
        <v>814</v>
      </c>
      <c r="D38" s="1105" t="s">
        <v>655</v>
      </c>
      <c r="E38" s="1106" t="s">
        <v>656</v>
      </c>
      <c r="F38" s="404" t="s">
        <v>810</v>
      </c>
      <c r="G38" s="208"/>
      <c r="H38" s="207"/>
      <c r="CP38" s="528">
        <v>5</v>
      </c>
      <c r="CQ38" s="529"/>
      <c r="CR38" s="9"/>
      <c r="CS38" s="530">
        <f t="shared" ref="CS38" si="336">ROUND((CP38*0.4+CQ38*0.6),1)</f>
        <v>2</v>
      </c>
      <c r="CT38" s="25">
        <f t="shared" ref="CT38" si="337">ROUND(MAX((CP38*0.4+CQ38*0.6),(CP38*0.4+CR38*0.6)),1)</f>
        <v>2</v>
      </c>
      <c r="CU38" s="176" t="str">
        <f t="shared" ref="CU38" si="338">TEXT(CT38,"0.0")</f>
        <v>2.0</v>
      </c>
      <c r="CV38" s="118" t="str">
        <f t="shared" ref="CV38" si="339">IF(CT38&gt;=8.5,"A",IF(CT38&gt;=8,"B+",IF(CT38&gt;=7,"B",IF(CT38&gt;=6.5,"C+",IF(CT38&gt;=5.5,"C",IF(CT38&gt;=5,"D+",IF(CT38&gt;=4,"D","F")))))))</f>
        <v>F</v>
      </c>
      <c r="CW38" s="117">
        <f t="shared" ref="CW38" si="340">IF(CV38="A",4,IF(CV38="B+",3.5,IF(CV38="B",3,IF(CV38="C+",2.5,IF(CV38="C",2,IF(CV38="D+",1.5,IF(CV38="D",1,0)))))))</f>
        <v>0</v>
      </c>
      <c r="CX38" s="117" t="str">
        <f t="shared" ref="CX38" si="341">TEXT(CW38,"0.0")</f>
        <v>0.0</v>
      </c>
      <c r="CY38" s="10">
        <v>2</v>
      </c>
      <c r="CZ38" s="424"/>
      <c r="EH38" s="185">
        <v>0</v>
      </c>
      <c r="EI38" s="9"/>
      <c r="EJ38" s="9"/>
      <c r="EK38" s="5">
        <f t="shared" si="75"/>
        <v>0</v>
      </c>
      <c r="EL38" s="25">
        <f t="shared" si="76"/>
        <v>0</v>
      </c>
      <c r="EM38" s="176" t="str">
        <f t="shared" si="77"/>
        <v>0.0</v>
      </c>
      <c r="EN38" s="118" t="str">
        <f t="shared" si="78"/>
        <v>F</v>
      </c>
      <c r="EO38" s="117">
        <f t="shared" si="79"/>
        <v>0</v>
      </c>
      <c r="EP38" s="117" t="str">
        <f t="shared" si="80"/>
        <v>0.0</v>
      </c>
      <c r="EQ38" s="10">
        <v>4</v>
      </c>
      <c r="ER38" s="27"/>
      <c r="ES38" s="538">
        <v>0</v>
      </c>
      <c r="ET38" s="551"/>
      <c r="EU38" s="551"/>
      <c r="EV38" s="5">
        <f t="shared" si="81"/>
        <v>0</v>
      </c>
      <c r="EW38" s="25">
        <f t="shared" si="82"/>
        <v>0</v>
      </c>
      <c r="EX38" s="176" t="str">
        <f t="shared" si="83"/>
        <v>0.0</v>
      </c>
      <c r="EY38" s="118" t="str">
        <f t="shared" si="84"/>
        <v>F</v>
      </c>
      <c r="EZ38" s="117">
        <f t="shared" si="85"/>
        <v>0</v>
      </c>
      <c r="FA38" s="117" t="str">
        <f t="shared" si="86"/>
        <v>0.0</v>
      </c>
      <c r="FB38" s="10">
        <v>3</v>
      </c>
      <c r="FC38" s="27"/>
      <c r="FD38" s="564">
        <v>8</v>
      </c>
      <c r="FE38" s="565"/>
      <c r="FF38" s="565"/>
      <c r="FG38" s="533">
        <f t="shared" si="87"/>
        <v>3.2</v>
      </c>
      <c r="FH38" s="301">
        <f t="shared" si="88"/>
        <v>3.2</v>
      </c>
      <c r="FI38" s="294" t="str">
        <f t="shared" si="89"/>
        <v>3.2</v>
      </c>
      <c r="FJ38" s="311" t="str">
        <f t="shared" si="90"/>
        <v>F</v>
      </c>
      <c r="FK38" s="312">
        <f t="shared" si="91"/>
        <v>0</v>
      </c>
      <c r="FL38" s="312" t="str">
        <f t="shared" si="92"/>
        <v>0.0</v>
      </c>
      <c r="FM38" s="313">
        <v>2</v>
      </c>
      <c r="FN38" s="512"/>
      <c r="FO38" s="497">
        <f t="shared" si="93"/>
        <v>11</v>
      </c>
      <c r="GA38" s="833"/>
      <c r="GB38" s="800"/>
      <c r="GC38" s="800"/>
      <c r="GD38" s="5">
        <f t="shared" si="116"/>
        <v>0</v>
      </c>
      <c r="GE38" s="25">
        <f t="shared" si="117"/>
        <v>0</v>
      </c>
      <c r="GF38" s="176" t="str">
        <f t="shared" si="118"/>
        <v>0.0</v>
      </c>
      <c r="GG38" s="118" t="str">
        <f t="shared" si="119"/>
        <v>F</v>
      </c>
      <c r="GH38" s="117">
        <f t="shared" si="120"/>
        <v>0</v>
      </c>
      <c r="GI38" s="117" t="str">
        <f t="shared" si="121"/>
        <v>0.0</v>
      </c>
      <c r="GJ38" s="10"/>
      <c r="GK38" s="27"/>
      <c r="GL38" s="159"/>
      <c r="GM38" s="163"/>
      <c r="GN38" s="640"/>
      <c r="GO38" s="5">
        <f t="shared" si="122"/>
        <v>0</v>
      </c>
      <c r="GP38" s="25">
        <f t="shared" si="123"/>
        <v>0</v>
      </c>
      <c r="GQ38" s="176" t="str">
        <f t="shared" si="124"/>
        <v>0.0</v>
      </c>
      <c r="GR38" s="118" t="str">
        <f t="shared" si="125"/>
        <v>F</v>
      </c>
      <c r="GS38" s="117">
        <f t="shared" si="126"/>
        <v>0</v>
      </c>
      <c r="GT38" s="117" t="str">
        <f t="shared" si="127"/>
        <v>0.0</v>
      </c>
      <c r="GU38" s="781"/>
      <c r="GV38" s="27"/>
      <c r="GW38" s="159"/>
      <c r="GX38" s="163"/>
      <c r="GY38" s="640"/>
      <c r="GZ38" s="5">
        <f t="shared" si="128"/>
        <v>0</v>
      </c>
      <c r="HA38" s="25">
        <f t="shared" si="129"/>
        <v>0</v>
      </c>
      <c r="HB38" s="176" t="str">
        <f t="shared" si="130"/>
        <v>0.0</v>
      </c>
      <c r="HC38" s="118" t="str">
        <f t="shared" si="131"/>
        <v>F</v>
      </c>
      <c r="HD38" s="117">
        <f t="shared" si="132"/>
        <v>0</v>
      </c>
      <c r="HE38" s="117" t="str">
        <f t="shared" si="133"/>
        <v>0.0</v>
      </c>
      <c r="HF38" s="10"/>
      <c r="HG38" s="28"/>
      <c r="HH38" s="159"/>
      <c r="HI38" s="163"/>
      <c r="HJ38" s="640"/>
      <c r="HK38" s="5">
        <f t="shared" si="134"/>
        <v>0</v>
      </c>
      <c r="HL38" s="25">
        <f t="shared" si="135"/>
        <v>0</v>
      </c>
      <c r="HM38" s="176" t="str">
        <f t="shared" si="136"/>
        <v>0.0</v>
      </c>
      <c r="HN38" s="118" t="str">
        <f t="shared" si="137"/>
        <v>F</v>
      </c>
      <c r="HO38" s="117">
        <f t="shared" si="138"/>
        <v>0</v>
      </c>
      <c r="HP38" s="117" t="str">
        <f t="shared" si="139"/>
        <v>0.0</v>
      </c>
      <c r="HQ38" s="10"/>
      <c r="HR38" s="27"/>
      <c r="HS38" s="362"/>
      <c r="HT38" s="121"/>
      <c r="HU38" s="121"/>
      <c r="HV38" s="5">
        <f t="shared" si="140"/>
        <v>0</v>
      </c>
      <c r="HW38" s="25">
        <f t="shared" si="141"/>
        <v>0</v>
      </c>
      <c r="HX38" s="176" t="str">
        <f t="shared" si="142"/>
        <v>0.0</v>
      </c>
      <c r="HY38" s="118" t="str">
        <f t="shared" si="143"/>
        <v>F</v>
      </c>
      <c r="HZ38" s="117">
        <f t="shared" si="144"/>
        <v>0</v>
      </c>
      <c r="IA38" s="117" t="str">
        <f t="shared" si="145"/>
        <v>0.0</v>
      </c>
      <c r="IB38" s="10"/>
      <c r="IC38" s="27"/>
      <c r="ID38" s="31"/>
      <c r="IE38" s="800"/>
      <c r="IF38" s="800"/>
      <c r="IG38" s="816">
        <f t="shared" si="146"/>
        <v>0</v>
      </c>
      <c r="IH38" s="817">
        <f t="shared" si="147"/>
        <v>0</v>
      </c>
      <c r="II38" s="818" t="str">
        <f t="shared" si="148"/>
        <v>0.0</v>
      </c>
      <c r="IJ38" s="819" t="str">
        <f t="shared" si="149"/>
        <v>F</v>
      </c>
      <c r="IK38" s="820">
        <f t="shared" si="104"/>
        <v>0</v>
      </c>
      <c r="IL38" s="820" t="str">
        <f t="shared" si="105"/>
        <v>0.0</v>
      </c>
      <c r="IM38" s="821">
        <v>2</v>
      </c>
      <c r="IN38" s="822"/>
      <c r="IO38" s="122"/>
      <c r="IP38" s="97"/>
      <c r="IQ38" s="97"/>
      <c r="IR38" s="5">
        <f t="shared" si="150"/>
        <v>0</v>
      </c>
      <c r="IS38" s="25">
        <f t="shared" si="151"/>
        <v>0</v>
      </c>
      <c r="IT38" s="176" t="str">
        <f t="shared" si="152"/>
        <v>0.0</v>
      </c>
      <c r="IU38" s="118" t="str">
        <f t="shared" si="153"/>
        <v>F</v>
      </c>
      <c r="IV38" s="117">
        <f t="shared" si="154"/>
        <v>0</v>
      </c>
      <c r="IW38" s="117" t="str">
        <f t="shared" si="155"/>
        <v>0.0</v>
      </c>
      <c r="IX38" s="10"/>
      <c r="IY38" s="27"/>
      <c r="IZ38" s="508"/>
      <c r="JA38" s="547"/>
      <c r="JB38" s="547"/>
      <c r="JC38" s="5">
        <f t="shared" si="156"/>
        <v>0</v>
      </c>
      <c r="JD38" s="25">
        <f t="shared" si="157"/>
        <v>0</v>
      </c>
      <c r="JE38" s="176" t="str">
        <f t="shared" si="158"/>
        <v>0.0</v>
      </c>
      <c r="JF38" s="118" t="str">
        <f t="shared" si="159"/>
        <v>F</v>
      </c>
      <c r="JG38" s="117">
        <f t="shared" si="160"/>
        <v>0</v>
      </c>
      <c r="JH38" s="117" t="str">
        <f t="shared" si="161"/>
        <v>0.0</v>
      </c>
      <c r="JI38" s="10"/>
      <c r="JJ38" s="27"/>
      <c r="JK38" s="31"/>
      <c r="JL38" s="800"/>
      <c r="JM38" s="801"/>
      <c r="JN38" s="5">
        <f t="shared" si="162"/>
        <v>0</v>
      </c>
      <c r="JO38" s="25">
        <f t="shared" si="163"/>
        <v>0</v>
      </c>
      <c r="JP38" s="176" t="str">
        <f t="shared" si="106"/>
        <v>0.0</v>
      </c>
      <c r="JQ38" s="118" t="str">
        <f t="shared" si="107"/>
        <v>F</v>
      </c>
      <c r="JR38" s="117">
        <f t="shared" si="164"/>
        <v>0</v>
      </c>
      <c r="JS38" s="117" t="str">
        <f t="shared" si="165"/>
        <v>0.0</v>
      </c>
      <c r="JT38" s="10"/>
      <c r="JU38" s="27"/>
      <c r="JV38" s="423"/>
      <c r="JW38" s="9"/>
      <c r="JX38" s="9"/>
      <c r="JY38" s="9"/>
      <c r="JZ38" s="9"/>
      <c r="KA38" s="9"/>
      <c r="KB38" s="9"/>
      <c r="KC38" s="9"/>
      <c r="KD38" s="9"/>
      <c r="KE38" s="9"/>
      <c r="KF38" s="424"/>
      <c r="KG38" s="872"/>
    </row>
    <row r="39" spans="1:373" ht="21" customHeight="1" x14ac:dyDescent="0.3">
      <c r="A39" s="1108"/>
      <c r="B39" s="778" t="s">
        <v>811</v>
      </c>
      <c r="C39" s="127" t="s">
        <v>815</v>
      </c>
      <c r="D39" s="779" t="s">
        <v>804</v>
      </c>
      <c r="E39" s="780" t="s">
        <v>16</v>
      </c>
      <c r="F39" s="20"/>
      <c r="G39" s="208"/>
      <c r="H39" s="207"/>
      <c r="I39" s="20"/>
      <c r="J39" s="20"/>
      <c r="L39" s="20"/>
      <c r="M39" s="20"/>
      <c r="N39" s="20"/>
      <c r="O39" s="20"/>
      <c r="Q39" s="20"/>
      <c r="R39" s="20"/>
      <c r="S39" s="20"/>
      <c r="T39" s="20"/>
      <c r="U39" s="20"/>
      <c r="V39" s="20"/>
      <c r="W39" s="20"/>
      <c r="X39" s="20"/>
      <c r="Z39" s="20"/>
      <c r="AA39" s="20"/>
      <c r="AB39" s="20"/>
      <c r="AC39" s="20"/>
      <c r="AE39" s="20"/>
      <c r="AF39" s="20"/>
      <c r="AG39" s="20"/>
      <c r="AH39" s="20"/>
      <c r="AI39" s="20"/>
      <c r="AK39" s="20"/>
      <c r="AL39" s="20"/>
      <c r="AM39" s="20"/>
      <c r="AN39" s="20"/>
      <c r="AP39" s="20"/>
      <c r="AQ39" s="20"/>
      <c r="AR39" s="20"/>
      <c r="AS39" s="20"/>
      <c r="AT39" s="20"/>
      <c r="AV39" s="20"/>
      <c r="AW39" s="20"/>
      <c r="AX39" s="20"/>
      <c r="AY39" s="20"/>
      <c r="BA39" s="20"/>
      <c r="BB39" s="20"/>
      <c r="BC39" s="20"/>
      <c r="BD39" s="20"/>
      <c r="BE39" s="20"/>
      <c r="BG39" s="20"/>
      <c r="BH39" s="20"/>
      <c r="BI39" s="20"/>
      <c r="BJ39" s="20"/>
      <c r="BL39" s="20"/>
      <c r="BM39" s="20"/>
      <c r="BN39" s="20"/>
      <c r="BO39" s="20"/>
      <c r="BP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EI39" s="447"/>
      <c r="GL39" s="548">
        <v>6.2</v>
      </c>
      <c r="GM39" s="785">
        <v>10</v>
      </c>
      <c r="GN39" s="773"/>
      <c r="GO39" s="295">
        <f t="shared" si="122"/>
        <v>8.5</v>
      </c>
      <c r="GP39" s="301">
        <f t="shared" si="123"/>
        <v>8.5</v>
      </c>
      <c r="GQ39" s="294" t="str">
        <f t="shared" si="124"/>
        <v>8.5</v>
      </c>
      <c r="GR39" s="311" t="str">
        <f t="shared" si="125"/>
        <v>A</v>
      </c>
      <c r="GS39" s="312">
        <f t="shared" si="126"/>
        <v>4</v>
      </c>
      <c r="GT39" s="312" t="str">
        <f t="shared" si="127"/>
        <v>4.0</v>
      </c>
      <c r="GU39" s="786">
        <v>2</v>
      </c>
      <c r="GV39" s="512">
        <v>2</v>
      </c>
      <c r="GW39" s="793"/>
      <c r="GX39" s="798"/>
      <c r="GY39" s="793"/>
      <c r="GZ39" s="5">
        <f t="shared" si="128"/>
        <v>0</v>
      </c>
      <c r="HA39" s="25">
        <f t="shared" si="129"/>
        <v>0</v>
      </c>
      <c r="HB39" s="176" t="str">
        <f t="shared" si="130"/>
        <v>0.0</v>
      </c>
      <c r="HC39" s="118" t="str">
        <f t="shared" si="131"/>
        <v>F</v>
      </c>
      <c r="HD39" s="117">
        <f t="shared" si="132"/>
        <v>0</v>
      </c>
      <c r="HE39" s="117" t="str">
        <f t="shared" si="133"/>
        <v>0.0</v>
      </c>
      <c r="HF39" s="10"/>
      <c r="HG39" s="28"/>
      <c r="HH39" s="548"/>
      <c r="HI39" s="785"/>
      <c r="HJ39" s="791"/>
      <c r="HK39" s="533">
        <f t="shared" si="134"/>
        <v>0</v>
      </c>
      <c r="HL39" s="534">
        <f t="shared" si="135"/>
        <v>0</v>
      </c>
      <c r="HM39" s="535" t="str">
        <f t="shared" si="136"/>
        <v>0.0</v>
      </c>
      <c r="HN39" s="536" t="str">
        <f t="shared" si="137"/>
        <v>F</v>
      </c>
      <c r="HO39" s="537">
        <f t="shared" si="138"/>
        <v>0</v>
      </c>
      <c r="HP39" s="537" t="str">
        <f t="shared" si="139"/>
        <v>0.0</v>
      </c>
      <c r="HQ39" s="464"/>
      <c r="HR39" s="465"/>
      <c r="HS39" s="844">
        <v>0</v>
      </c>
      <c r="HT39" s="845"/>
      <c r="HU39" s="846"/>
      <c r="HV39" s="838">
        <f t="shared" si="140"/>
        <v>0</v>
      </c>
      <c r="HW39" s="839">
        <f t="shared" si="141"/>
        <v>0</v>
      </c>
      <c r="HX39" s="840" t="str">
        <f t="shared" si="142"/>
        <v>0.0</v>
      </c>
      <c r="HY39" s="841" t="str">
        <f t="shared" si="143"/>
        <v>F</v>
      </c>
      <c r="HZ39" s="842">
        <f t="shared" si="144"/>
        <v>0</v>
      </c>
      <c r="IA39" s="842" t="str">
        <f t="shared" si="145"/>
        <v>0.0</v>
      </c>
      <c r="IB39" s="843">
        <v>3</v>
      </c>
      <c r="IC39" s="465"/>
      <c r="ID39" s="837">
        <v>0</v>
      </c>
      <c r="IE39" s="836"/>
      <c r="IF39" s="836"/>
      <c r="IO39" s="805">
        <v>0</v>
      </c>
      <c r="IP39" s="531"/>
      <c r="IQ39" s="531"/>
      <c r="IR39" s="295">
        <f t="shared" si="150"/>
        <v>0</v>
      </c>
      <c r="IS39" s="301">
        <f t="shared" si="151"/>
        <v>0</v>
      </c>
      <c r="IT39" s="294" t="str">
        <f t="shared" si="152"/>
        <v>0.0</v>
      </c>
      <c r="IU39" s="311" t="str">
        <f t="shared" si="153"/>
        <v>F</v>
      </c>
      <c r="IV39" s="312">
        <f t="shared" si="154"/>
        <v>0</v>
      </c>
      <c r="IW39" s="312" t="str">
        <f t="shared" si="155"/>
        <v>0.0</v>
      </c>
      <c r="IX39" s="313">
        <v>3</v>
      </c>
      <c r="IY39" s="512"/>
      <c r="JK39" s="804">
        <v>0</v>
      </c>
      <c r="JL39" s="799"/>
      <c r="JM39" s="799"/>
      <c r="JN39" s="295">
        <f t="shared" si="162"/>
        <v>0</v>
      </c>
      <c r="JO39" s="301">
        <f t="shared" si="163"/>
        <v>0</v>
      </c>
      <c r="JP39" s="294" t="str">
        <f t="shared" si="106"/>
        <v>0.0</v>
      </c>
      <c r="JQ39" s="311" t="str">
        <f t="shared" si="107"/>
        <v>F</v>
      </c>
      <c r="JR39" s="312">
        <f t="shared" si="164"/>
        <v>0</v>
      </c>
      <c r="JS39" s="312" t="str">
        <f t="shared" si="165"/>
        <v>0.0</v>
      </c>
      <c r="JT39" s="313">
        <v>3</v>
      </c>
      <c r="JU39" s="512"/>
      <c r="JV39" s="751"/>
      <c r="JW39" s="516"/>
      <c r="JX39" s="516"/>
      <c r="JY39" s="516"/>
      <c r="JZ39" s="516"/>
      <c r="KA39" s="516"/>
      <c r="KB39" s="516"/>
      <c r="KC39" s="516"/>
      <c r="KD39" s="516"/>
      <c r="KE39" s="516"/>
      <c r="KF39" s="517"/>
      <c r="KG39" s="872"/>
    </row>
    <row r="40" spans="1:373" s="14" customFormat="1" ht="18.75" customHeight="1" x14ac:dyDescent="0.3">
      <c r="A40" s="611">
        <v>2</v>
      </c>
      <c r="B40" s="611" t="s">
        <v>99</v>
      </c>
      <c r="C40" s="612" t="s">
        <v>196</v>
      </c>
      <c r="D40" s="613" t="s">
        <v>197</v>
      </c>
      <c r="E40" s="614" t="s">
        <v>147</v>
      </c>
      <c r="F40" s="442" t="s">
        <v>807</v>
      </c>
      <c r="G40" s="209" t="s">
        <v>321</v>
      </c>
      <c r="H40" s="210" t="s">
        <v>16</v>
      </c>
      <c r="I40" s="355" t="s">
        <v>637</v>
      </c>
      <c r="J40" s="375">
        <v>6</v>
      </c>
      <c r="K40" s="182" t="str">
        <f t="shared" ref="K40:K48" si="342">TEXT(J40,"0.0")</f>
        <v>6.0</v>
      </c>
      <c r="L40" s="302" t="str">
        <f t="shared" ref="L40:L48" si="343">IF(J40&gt;=8.5,"A",IF(J40&gt;=8,"B+",IF(J40&gt;=7,"B",IF(J40&gt;=6.5,"C+",IF(J40&gt;=5.5,"C",IF(J40&gt;=5,"D+",IF(J40&gt;=4,"D","F")))))))</f>
        <v>C</v>
      </c>
      <c r="M40" s="7">
        <f t="shared" ref="M40:M48" si="344">IF(L40="A",4,IF(L40="B+",3.5,IF(L40="B",3,IF(L40="C+",2.5,IF(L40="C",2,IF(L40="D+",1.5,IF(L40="D",1,0)))))))</f>
        <v>2</v>
      </c>
      <c r="N40" s="67" t="str">
        <f t="shared" ref="N40:N48" si="345">TEXT(M40,"0.0")</f>
        <v>2.0</v>
      </c>
      <c r="O40" s="357">
        <v>5</v>
      </c>
      <c r="P40" s="180" t="str">
        <f t="shared" ref="P40:P48" si="346">TEXT(O40,"0.0")</f>
        <v>5.0</v>
      </c>
      <c r="Q40" s="8" t="str">
        <f t="shared" ref="Q40:Q48" si="347">IF(O40&gt;=8.5,"A",IF(O40&gt;=8,"B+",IF(O40&gt;=7,"B",IF(O40&gt;=6.5,"C+",IF(O40&gt;=5.5,"C",IF(O40&gt;=5,"D+",IF(O40&gt;=4,"D","F")))))))</f>
        <v>D+</v>
      </c>
      <c r="R40" s="7">
        <f t="shared" ref="R40:R48" si="348">IF(Q40="A",4,IF(Q40="B+",3.5,IF(Q40="B",3,IF(Q40="C+",2.5,IF(Q40="C",2,IF(Q40="D+",1.5,IF(Q40="D",1,0)))))))</f>
        <v>1.5</v>
      </c>
      <c r="S40" s="67" t="str">
        <f t="shared" ref="S40:S48" si="349">TEXT(R40,"0.0")</f>
        <v>1.5</v>
      </c>
      <c r="T40" s="559">
        <v>8.8000000000000007</v>
      </c>
      <c r="U40" s="560">
        <v>8</v>
      </c>
      <c r="V40" s="152"/>
      <c r="W40" s="566">
        <f t="shared" ref="W40:W48" si="350">ROUND((T40*0.4+U40*0.6),1)</f>
        <v>8.3000000000000007</v>
      </c>
      <c r="X40" s="567">
        <f t="shared" ref="X40:X48" si="351">ROUND(MAX((T40*0.4+U40*0.6),(T40*0.4+V40*0.6)),1)</f>
        <v>8.3000000000000007</v>
      </c>
      <c r="Y40" s="568" t="str">
        <f t="shared" ref="Y40:Y48" si="352">TEXT(X40,"0.0")</f>
        <v>8.3</v>
      </c>
      <c r="Z40" s="708" t="str">
        <f t="shared" ref="Z40:Z48" si="353">IF(X40&gt;=8.5,"A",IF(X40&gt;=8,"B+",IF(X40&gt;=7,"B",IF(X40&gt;=6.5,"C+",IF(X40&gt;=5.5,"C",IF(X40&gt;=5,"D+",IF(X40&gt;=4,"D","F")))))))</f>
        <v>B+</v>
      </c>
      <c r="AA40" s="7">
        <f t="shared" ref="AA40:AA48" si="354">IF(Z40="A",4,IF(Z40="B+",3.5,IF(Z40="B",3,IF(Z40="C+",2.5,IF(Z40="C",2,IF(Z40="D+",1.5,IF(Z40="D",1,0)))))))</f>
        <v>3.5</v>
      </c>
      <c r="AB40" s="7" t="str">
        <f t="shared" ref="AB40:AB48" si="355">TEXT(AA40,"0.0")</f>
        <v>3.5</v>
      </c>
      <c r="AC40" s="10">
        <v>3</v>
      </c>
      <c r="AD40" s="28">
        <v>3</v>
      </c>
      <c r="AE40" s="134">
        <v>5</v>
      </c>
      <c r="AF40" s="135">
        <v>1</v>
      </c>
      <c r="AG40" s="365"/>
      <c r="AH40" s="53">
        <f t="shared" ref="AH40:AH48" si="356">ROUND((AE40*0.4+AF40*0.6),1)</f>
        <v>2.6</v>
      </c>
      <c r="AI40" s="54">
        <f t="shared" ref="AI40:AI48" si="357">ROUND(MAX((AE40*0.4+AF40*0.6),(AE40*0.4+AG40*0.6)),1)</f>
        <v>2.6</v>
      </c>
      <c r="AJ40" s="183" t="str">
        <f t="shared" ref="AJ40:AJ48" si="358">TEXT(AI40,"0.0")</f>
        <v>2.6</v>
      </c>
      <c r="AK40" s="51" t="str">
        <f t="shared" ref="AK40:AK48" si="359">IF(AI40&gt;=8.5,"A",IF(AI40&gt;=8,"B+",IF(AI40&gt;=7,"B",IF(AI40&gt;=6.5,"C+",IF(AI40&gt;=5.5,"C",IF(AI40&gt;=5,"D+",IF(AI40&gt;=4,"D","F")))))))</f>
        <v>F</v>
      </c>
      <c r="AL40" s="55">
        <f t="shared" ref="AL40:AL48" si="360">IF(AK40="A",4,IF(AK40="B+",3.5,IF(AK40="B",3,IF(AK40="C+",2.5,IF(AK40="C",2,IF(AK40="D+",1.5,IF(AK40="D",1,0)))))))</f>
        <v>0</v>
      </c>
      <c r="AM40" s="55" t="str">
        <f t="shared" ref="AM40:AM48" si="361">TEXT(AL40,"0.0")</f>
        <v>0.0</v>
      </c>
      <c r="AN40" s="112">
        <v>3</v>
      </c>
      <c r="AO40" s="88"/>
      <c r="AP40" s="172">
        <v>5</v>
      </c>
      <c r="AQ40" s="343"/>
      <c r="AR40" s="136">
        <v>5</v>
      </c>
      <c r="AS40" s="5">
        <f t="shared" ref="AS40:AS48" si="362">ROUND((AP40*0.4+AQ40*0.6),1)</f>
        <v>2</v>
      </c>
      <c r="AT40" s="25">
        <f t="shared" ref="AT40:AT48" si="363">ROUND(MAX((AP40*0.4+AQ40*0.6),(AP40*0.4+AR40*0.6)),1)</f>
        <v>5</v>
      </c>
      <c r="AU40" s="176" t="str">
        <f t="shared" ref="AU40:AU48" si="364">TEXT(AT40,"0.0")</f>
        <v>5.0</v>
      </c>
      <c r="AV40" s="118" t="str">
        <f t="shared" ref="AV40:AV48" si="365">IF(AT40&gt;=8.5,"A",IF(AT40&gt;=8,"B+",IF(AT40&gt;=7,"B",IF(AT40&gt;=6.5,"C+",IF(AT40&gt;=5.5,"C",IF(AT40&gt;=5,"D+",IF(AT40&gt;=4,"D","F")))))))</f>
        <v>D+</v>
      </c>
      <c r="AW40" s="117">
        <f t="shared" ref="AW40:AW48" si="366">IF(AV40="A",4,IF(AV40="B+",3.5,IF(AV40="B",3,IF(AV40="C+",2.5,IF(AV40="C",2,IF(AV40="D+",1.5,IF(AV40="D",1,0)))))))</f>
        <v>1.5</v>
      </c>
      <c r="AX40" s="117" t="str">
        <f t="shared" ref="AX40:AX48" si="367">TEXT(AW40,"0.0")</f>
        <v>1.5</v>
      </c>
      <c r="AY40" s="10">
        <v>3</v>
      </c>
      <c r="AZ40" s="28">
        <v>3</v>
      </c>
      <c r="BA40" s="267">
        <v>2.7</v>
      </c>
      <c r="BB40" s="135"/>
      <c r="BC40" s="136"/>
      <c r="BD40" s="5">
        <f t="shared" ref="BD40:BD48" si="368">ROUND((BA40*0.4+BB40*0.6),1)</f>
        <v>1.1000000000000001</v>
      </c>
      <c r="BE40" s="6">
        <f t="shared" ref="BE40:BE48" si="369">ROUND(MAX((BA40*0.4+BB40*0.6),(BA40*0.4+BC40*0.6)),1)</f>
        <v>1.1000000000000001</v>
      </c>
      <c r="BF40" s="176" t="str">
        <f t="shared" ref="BF40:BF48" si="370">TEXT(BE40,"0.0")</f>
        <v>1.1</v>
      </c>
      <c r="BG40" s="8" t="str">
        <f t="shared" ref="BG40:BG48" si="371">IF(BE40&gt;=8.5,"A",IF(BE40&gt;=8,"B+",IF(BE40&gt;=7,"B",IF(BE40&gt;=6.5,"C+",IF(BE40&gt;=5.5,"C",IF(BE40&gt;=5,"D+",IF(BE40&gt;=4,"D","F")))))))</f>
        <v>F</v>
      </c>
      <c r="BH40" s="7">
        <f t="shared" ref="BH40:BH48" si="372">IF(BG40="A",4,IF(BG40="B+",3.5,IF(BG40="B",3,IF(BG40="C+",2.5,IF(BG40="C",2,IF(BG40="D+",1.5,IF(BG40="D",1,0)))))))</f>
        <v>0</v>
      </c>
      <c r="BI40" s="7" t="str">
        <f t="shared" ref="BI40:BI48" si="373">TEXT(BH40,"0.0")</f>
        <v>0.0</v>
      </c>
      <c r="BJ40" s="10">
        <v>4</v>
      </c>
      <c r="BK40" s="28"/>
      <c r="BL40" s="122">
        <v>5.0999999999999996</v>
      </c>
      <c r="BM40" s="78">
        <v>3</v>
      </c>
      <c r="BN40" s="78">
        <v>2</v>
      </c>
      <c r="BO40" s="5">
        <f t="shared" ref="BO40:BO48" si="374">ROUND((BL40*0.4+BM40*0.6),1)</f>
        <v>3.8</v>
      </c>
      <c r="BP40" s="25">
        <f t="shared" ref="BP40:BP48" si="375">ROUND(MAX((BL40*0.4+BM40*0.6),(BL40*0.4+BN40*0.6)),1)</f>
        <v>3.8</v>
      </c>
      <c r="BQ40" s="176" t="str">
        <f t="shared" ref="BQ40:BQ48" si="376">TEXT(BP40,"0.0")</f>
        <v>3.8</v>
      </c>
      <c r="BR40" s="118" t="str">
        <f t="shared" ref="BR40:BR48" si="377">IF(BP40&gt;=8.5,"A",IF(BP40&gt;=8,"B+",IF(BP40&gt;=7,"B",IF(BP40&gt;=6.5,"C+",IF(BP40&gt;=5.5,"C",IF(BP40&gt;=5,"D+",IF(BP40&gt;=4,"D","F")))))))</f>
        <v>F</v>
      </c>
      <c r="BS40" s="7">
        <f t="shared" ref="BS40:BS48" si="378">IF(BR40="A",4,IF(BR40="B+",3.5,IF(BR40="B",3,IF(BR40="C+",2.5,IF(BR40="C",2,IF(BR40="D+",1.5,IF(BR40="D",1,0)))))))</f>
        <v>0</v>
      </c>
      <c r="BT40" s="7" t="str">
        <f t="shared" ref="BT40:BT48" si="379">TEXT(BS40,"0.0")</f>
        <v>0.0</v>
      </c>
      <c r="BU40" s="10">
        <v>3</v>
      </c>
      <c r="BV40" s="27"/>
      <c r="BW40" s="185">
        <v>0</v>
      </c>
      <c r="BX40" s="163"/>
      <c r="BY40" s="163"/>
      <c r="BZ40" s="5">
        <f>ROUND((BW40*0.4+BX40*0.6),1)</f>
        <v>0</v>
      </c>
      <c r="CA40" s="25">
        <f>ROUND(MAX((BW40*0.4+BX40*0.6),(BW40*0.4+BY40*0.6)),1)</f>
        <v>0</v>
      </c>
      <c r="CB40" s="176" t="str">
        <f>TEXT(CA40,"0.0")</f>
        <v>0.0</v>
      </c>
      <c r="CC40" s="23" t="str">
        <f>IF(CA40&gt;=8.5,"A",IF(CA40&gt;=8,"B+",IF(CA40&gt;=7,"B",IF(CA40&gt;=6.5,"C+",IF(CA40&gt;=5.5,"C",IF(CA40&gt;=5,"D+",IF(CA40&gt;=4,"D","F")))))))</f>
        <v>F</v>
      </c>
      <c r="CD40" s="24">
        <f>IF(CC40="A",4,IF(CC40="B+",3.5,IF(CC40="B",3,IF(CC40="C+",2.5,IF(CC40="C",2,IF(CC40="D+",1.5,IF(CC40="D",1,0)))))))</f>
        <v>0</v>
      </c>
      <c r="CE40" s="24" t="str">
        <f>TEXT(CD40,"0.0")</f>
        <v>0.0</v>
      </c>
      <c r="CF40" s="10">
        <v>2</v>
      </c>
      <c r="CG40" s="27"/>
      <c r="CH40" s="111">
        <f t="shared" ref="CH40:CH48" si="380">AC40+AN40+AY40+BJ40+BU40+CF40</f>
        <v>18</v>
      </c>
      <c r="CI40" s="109">
        <f t="shared" ref="CI40:CI48" si="381">(AA40*AC40+AL40*AN40+AW40*AY40+BH40*BJ40+BS40*BU40+CD40*CF40)/CH40</f>
        <v>0.83333333333333337</v>
      </c>
      <c r="CJ40" s="105" t="str">
        <f t="shared" ref="CJ40:CJ48" si="382">TEXT(CI40,"0.00")</f>
        <v>0.83</v>
      </c>
      <c r="CK40" s="410" t="str">
        <f>IF(AND(CI40&lt;0.8),"Cảnh báo KQHT","Lên lớp")</f>
        <v>Lên lớp</v>
      </c>
      <c r="CL40" s="107">
        <f t="shared" ref="CL40:CL48" si="383">AD40+AO40+AZ40+BK40+BV40+CG40</f>
        <v>6</v>
      </c>
      <c r="CM40" s="108">
        <f xml:space="preserve"> (AA40*AD40+AL40*AO40+AW40*AZ40+BH40*BK40+BS40*BV40+CD40*CG40)/CL40</f>
        <v>2.5</v>
      </c>
      <c r="CN40" s="412" t="str">
        <f>IF(AND(CM40&lt;1.2),"Cảnh báo KQHT","Lên lớp")</f>
        <v>Lên lớp</v>
      </c>
      <c r="CO40" s="420" t="s">
        <v>490</v>
      </c>
      <c r="CP40" s="510">
        <v>0</v>
      </c>
      <c r="CQ40" s="519"/>
      <c r="CR40" s="519"/>
      <c r="CS40" s="17">
        <f>ROUND((CP40*0.4+CQ40*0.6),1)</f>
        <v>0</v>
      </c>
      <c r="CT40" s="18">
        <f t="shared" ref="CT40" si="384">ROUND(MAX((CP40*0.4+CQ40*0.6),(CP40*0.4+CR40*0.6)),1)</f>
        <v>0</v>
      </c>
      <c r="CU40" s="180" t="str">
        <f t="shared" ref="CU40" si="385">TEXT(CT40,"0.0")</f>
        <v>0.0</v>
      </c>
      <c r="CV40" s="11" t="str">
        <f t="shared" ref="CV40" si="386">IF(CT40&gt;=8.5,"A",IF(CT40&gt;=8,"B+",IF(CT40&gt;=7,"B",IF(CT40&gt;=6.5,"C+",IF(CT40&gt;=5.5,"C",IF(CT40&gt;=5,"D+",IF(CT40&gt;=4,"D","F")))))))</f>
        <v>F</v>
      </c>
      <c r="CW40" s="12">
        <f t="shared" ref="CW40" si="387">IF(CV40="A",4,IF(CV40="B+",3.5,IF(CV40="B",3,IF(CV40="C+",2.5,IF(CV40="C",2,IF(CV40="D+",1.5,IF(CV40="D",1,0)))))))</f>
        <v>0</v>
      </c>
      <c r="CX40" s="12" t="str">
        <f t="shared" ref="CX40" si="388">TEXT(CW40,"0.0")</f>
        <v>0.0</v>
      </c>
      <c r="CY40" s="13">
        <v>2</v>
      </c>
      <c r="CZ40" s="30"/>
      <c r="DA40" s="185">
        <v>0.6</v>
      </c>
      <c r="DB40" s="97"/>
      <c r="DC40" s="97"/>
      <c r="DD40" s="5">
        <f>ROUND((DA40*0.4+DB40*0.6),1)</f>
        <v>0.2</v>
      </c>
      <c r="DE40" s="25">
        <f>ROUND(MAX((DA40*0.4+DB40*0.6),(DA40*0.4+DC40*0.6)),1)</f>
        <v>0.2</v>
      </c>
      <c r="DF40" s="176" t="str">
        <f>TEXT(DE40,"0.0")</f>
        <v>0.2</v>
      </c>
      <c r="DG40" s="118" t="str">
        <f t="shared" ref="DG40" si="389">IF(DE40&gt;=8.5,"A",IF(DE40&gt;=8,"B+",IF(DE40&gt;=7,"B",IF(DE40&gt;=6.5,"C+",IF(DE40&gt;=5.5,"C",IF(DE40&gt;=5,"D+",IF(DE40&gt;=4,"D","F")))))))</f>
        <v>F</v>
      </c>
      <c r="DH40" s="117">
        <f t="shared" ref="DH40" si="390">IF(DG40="A",4,IF(DG40="B+",3.5,IF(DG40="B",3,IF(DG40="C+",2.5,IF(DG40="C",2,IF(DG40="D+",1.5,IF(DG40="D",1,0)))))))</f>
        <v>0</v>
      </c>
      <c r="DI40" s="117" t="str">
        <f t="shared" ref="DI40" si="391">TEXT(DH40,"0.0")</f>
        <v>0.0</v>
      </c>
      <c r="DJ40" s="10">
        <v>2</v>
      </c>
      <c r="DK40" s="27"/>
      <c r="DL40" s="185">
        <v>0</v>
      </c>
      <c r="DM40" s="97"/>
      <c r="DN40" s="97"/>
      <c r="DO40" s="5">
        <f>ROUND((DL40*0.4+DM40*0.6),1)</f>
        <v>0</v>
      </c>
      <c r="DP40" s="25">
        <f>ROUND(MAX((DL40*0.4+DM40*0.6),(DL40*0.4+DN40*0.6)),1)</f>
        <v>0</v>
      </c>
      <c r="DQ40" s="176" t="str">
        <f>TEXT(DP40,"0.0")</f>
        <v>0.0</v>
      </c>
      <c r="DR40" s="118" t="str">
        <f t="shared" ref="DR40" si="392">IF(DP40&gt;=8.5,"A",IF(DP40&gt;=8,"B+",IF(DP40&gt;=7,"B",IF(DP40&gt;=6.5,"C+",IF(DP40&gt;=5.5,"C",IF(DP40&gt;=5,"D+",IF(DP40&gt;=4,"D","F")))))))</f>
        <v>F</v>
      </c>
      <c r="DS40" s="117">
        <f t="shared" ref="DS40" si="393">IF(DR40="A",4,IF(DR40="B+",3.5,IF(DR40="B",3,IF(DR40="C+",2.5,IF(DR40="C",2,IF(DR40="D+",1.5,IF(DR40="D",1,0)))))))</f>
        <v>0</v>
      </c>
      <c r="DT40" s="117" t="str">
        <f t="shared" ref="DT40" si="394">TEXT(DS40,"0.0")</f>
        <v>0.0</v>
      </c>
      <c r="DU40" s="10">
        <v>2</v>
      </c>
      <c r="DV40" s="27"/>
      <c r="DW40" s="185"/>
      <c r="DX40" s="97"/>
      <c r="DY40" s="97"/>
      <c r="DZ40" s="5">
        <f>ROUND((DW40*0.4+DX40*0.6),1)</f>
        <v>0</v>
      </c>
      <c r="EA40" s="25">
        <f>ROUND(MAX((DW40*0.4+DX40*0.6),(DW40*0.4+DY40*0.6)),1)</f>
        <v>0</v>
      </c>
      <c r="EB40" s="176" t="str">
        <f t="shared" ref="EB40" si="395">TEXT(EA40,"0.0")</f>
        <v>0.0</v>
      </c>
      <c r="EC40" s="118" t="str">
        <f t="shared" ref="EC40" si="396">IF(EA40&gt;=8.5,"A",IF(EA40&gt;=8,"B+",IF(EA40&gt;=7,"B",IF(EA40&gt;=6.5,"C+",IF(EA40&gt;=5.5,"C",IF(EA40&gt;=5,"D+",IF(EA40&gt;=4,"D","F")))))))</f>
        <v>F</v>
      </c>
      <c r="ED40" s="117">
        <f t="shared" ref="ED40" si="397">IF(EC40="A",4,IF(EC40="B+",3.5,IF(EC40="B",3,IF(EC40="C+",2.5,IF(EC40="C",2,IF(EC40="D+",1.5,IF(EC40="D",1,0)))))))</f>
        <v>0</v>
      </c>
      <c r="EE40" s="117" t="str">
        <f t="shared" ref="EE40" si="398">TEXT(ED40,"0.0")</f>
        <v>0.0</v>
      </c>
      <c r="EF40" s="10">
        <v>3</v>
      </c>
      <c r="EG40" s="27"/>
      <c r="EH40" s="122">
        <v>0</v>
      </c>
      <c r="EI40" s="97"/>
      <c r="EJ40" s="97"/>
      <c r="EK40" s="5">
        <f>ROUND((EH40*0.4+EI40*0.6),1)</f>
        <v>0</v>
      </c>
      <c r="EL40" s="25">
        <f>ROUND(MAX((EH40*0.4+EI40*0.6),(EH40*0.4+EJ40*0.6)),1)</f>
        <v>0</v>
      </c>
      <c r="EM40" s="176" t="str">
        <f>TEXT(EL40,"0.0")</f>
        <v>0.0</v>
      </c>
      <c r="EN40" s="118" t="str">
        <f t="shared" ref="EN40" si="399">IF(EL40&gt;=8.5,"A",IF(EL40&gt;=8,"B+",IF(EL40&gt;=7,"B",IF(EL40&gt;=6.5,"C+",IF(EL40&gt;=5.5,"C",IF(EL40&gt;=5,"D+",IF(EL40&gt;=4,"D","F")))))))</f>
        <v>F</v>
      </c>
      <c r="EO40" s="117">
        <f t="shared" ref="EO40" si="400">IF(EN40="A",4,IF(EN40="B+",3.5,IF(EN40="B",3,IF(EN40="C+",2.5,IF(EN40="C",2,IF(EN40="D+",1.5,IF(EN40="D",1,0)))))))</f>
        <v>0</v>
      </c>
      <c r="EP40" s="117" t="str">
        <f t="shared" ref="EP40" si="401">TEXT(EO40,"0.0")</f>
        <v>0.0</v>
      </c>
      <c r="EQ40" s="10">
        <v>4</v>
      </c>
      <c r="ER40" s="27"/>
      <c r="ES40" s="185">
        <v>0</v>
      </c>
      <c r="ET40" s="97"/>
      <c r="EU40" s="97"/>
      <c r="EV40" s="5">
        <f>ROUND((ES40*0.4+ET40*0.6),1)</f>
        <v>0</v>
      </c>
      <c r="EW40" s="25">
        <f>ROUND(MAX((ES40*0.4+ET40*0.6),(ES40*0.4+EU40*0.6)),1)</f>
        <v>0</v>
      </c>
      <c r="EX40" s="176" t="str">
        <f>TEXT(EW40,"0.0")</f>
        <v>0.0</v>
      </c>
      <c r="EY40" s="118" t="str">
        <f>IF(EW40&gt;=8.5,"A",IF(EW40&gt;=8,"B+",IF(EW40&gt;=7,"B",IF(EW40&gt;=6.5,"C+",IF(EW40&gt;=5.5,"C",IF(EW40&gt;=5,"D+",IF(EW40&gt;=4,"D","F")))))))</f>
        <v>F</v>
      </c>
      <c r="EZ40" s="117">
        <f>IF(EY40="A",4,IF(EY40="B+",3.5,IF(EY40="B",3,IF(EY40="C+",2.5,IF(EY40="C",2,IF(EY40="D+",1.5,IF(EY40="D",1,0)))))))</f>
        <v>0</v>
      </c>
      <c r="FA40" s="117" t="str">
        <f>TEXT(EZ40,"0.0")</f>
        <v>0.0</v>
      </c>
      <c r="FB40" s="10">
        <v>3</v>
      </c>
      <c r="FC40" s="27"/>
      <c r="FD40" s="545"/>
      <c r="FE40" s="546"/>
      <c r="FF40" s="546"/>
      <c r="FG40" s="17">
        <f>ROUND((FD40*0.4+FE40*0.6),1)</f>
        <v>0</v>
      </c>
      <c r="FH40" s="18">
        <f>ROUND(MAX((FD40*0.4+FE40*0.6),(FD40*0.4+FF40*0.6)),1)</f>
        <v>0</v>
      </c>
      <c r="FI40" s="180" t="str">
        <f t="shared" ref="FI40" si="402">TEXT(FH40,"0.0")</f>
        <v>0.0</v>
      </c>
      <c r="FJ40" s="11" t="str">
        <f t="shared" ref="FJ40" si="403">IF(FH40&gt;=8.5,"A",IF(FH40&gt;=8,"B+",IF(FH40&gt;=7,"B",IF(FH40&gt;=6.5,"C+",IF(FH40&gt;=5.5,"C",IF(FH40&gt;=5,"D+",IF(FH40&gt;=4,"D","F")))))))</f>
        <v>F</v>
      </c>
      <c r="FK40" s="12">
        <f t="shared" ref="FK40" si="404">IF(FJ40="A",4,IF(FJ40="B+",3.5,IF(FJ40="B",3,IF(FJ40="C+",2.5,IF(FJ40="C",2,IF(FJ40="D+",1.5,IF(FJ40="D",1,0)))))))</f>
        <v>0</v>
      </c>
      <c r="FL40" s="12" t="str">
        <f t="shared" ref="FL40" si="405">TEXT(FK40,"0.0")</f>
        <v>0.0</v>
      </c>
      <c r="FM40" s="13">
        <v>2</v>
      </c>
      <c r="FN40" s="30"/>
      <c r="FO40" s="497">
        <f>CY40+DJ40+DU40+EF40+EQ40+FB40+FM40</f>
        <v>18</v>
      </c>
      <c r="FP40" s="498">
        <f>(CW40*CY40+DH40*DJ40+DS40*DU40+ED40*EF40+EO40*EQ40+EZ40*FB40+FK40*FM40)/FO40</f>
        <v>0</v>
      </c>
      <c r="FQ40" s="499" t="str">
        <f>TEXT(FP40,"0.00")</f>
        <v>0.00</v>
      </c>
      <c r="FR40" s="600" t="str">
        <f>IF(AND(FP40&lt;1),"Cảnh báo KQHT","Lên lớp")</f>
        <v>Cảnh báo KQHT</v>
      </c>
      <c r="FS40" s="497">
        <f>CH40+FO40</f>
        <v>36</v>
      </c>
      <c r="FT40" s="498">
        <f>(CI40*CH40+FO40*FP40)/FS40</f>
        <v>0.41666666666666669</v>
      </c>
      <c r="FU40" s="499" t="str">
        <f>TEXT(FT40,"0.00")</f>
        <v>0.42</v>
      </c>
      <c r="FV40" s="504">
        <f>AD40+AO40+AZ40+BK40+BV40+CG40+CZ40+DK40+DV40+EG40+ER40+FC40+FN40</f>
        <v>6</v>
      </c>
      <c r="FW40" s="500">
        <f>(FN40*FH40+FC40*EW40+ER40*EL40+EG40*EA40+DV40*DP40+DK40*DE40+CZ40*CT40+CG40*CA40+BV40*BP40+BK40*BE40+AZ40*AT40+AO40*AI40+AD40*X40)/FV40</f>
        <v>6.6500000000000012</v>
      </c>
      <c r="FX40" s="501">
        <f>(AA40*AD40+AL40*AO40+AW40*AZ40+BH40*BK40+BS40*BV40+CD40*CG40+CW40*CZ40+DH40*DK40+DS40*DV40+ED40*EG40+EO40*ER40+EZ40*FC40+FK40*FN40)/FV40</f>
        <v>2.5</v>
      </c>
      <c r="FY40" s="502" t="str">
        <f>IF(AND(FX40&lt;1.2),"Cảnh báo KQHT","Lên lớp")</f>
        <v>Lên lớp</v>
      </c>
      <c r="FZ40" s="503"/>
      <c r="GA40" s="769"/>
      <c r="GB40" s="769"/>
      <c r="GC40" s="769"/>
      <c r="GD40" s="769"/>
      <c r="GE40" s="769"/>
      <c r="GF40" s="769"/>
      <c r="GG40" s="769"/>
      <c r="GH40" s="769"/>
      <c r="GI40" s="769"/>
      <c r="GJ40" s="769"/>
      <c r="GK40" s="768"/>
      <c r="GL40" s="768"/>
      <c r="GM40" s="768"/>
      <c r="GN40" s="768"/>
      <c r="GO40" s="768"/>
      <c r="GP40" s="768"/>
      <c r="GQ40" s="768"/>
      <c r="GR40" s="768"/>
      <c r="GS40" s="768"/>
      <c r="GT40" s="768"/>
      <c r="GU40" s="159"/>
      <c r="GV40" s="140"/>
      <c r="GW40" s="140"/>
      <c r="GX40" s="621">
        <f t="shared" ref="GX40" si="406">ROUND((GU40*0.4+GV40*0.6),1)</f>
        <v>0</v>
      </c>
      <c r="GY40" s="381">
        <f t="shared" ref="GY40" si="407">ROUND(MAX((GU40*0.4+GV40*0.6),(GU40*0.4+GW40*0.6)),1)</f>
        <v>0</v>
      </c>
      <c r="GZ40" s="381" t="str">
        <f t="shared" ref="GZ40" si="408">TEXT(GY40,"0.0")</f>
        <v>0.0</v>
      </c>
      <c r="HA40" s="620" t="str">
        <f t="shared" ref="HA40" si="409">IF(GY40&gt;=8.5,"A",IF(GY40&gt;=8,"B+",IF(GY40&gt;=7,"B",IF(GY40&gt;=6.5,"C+",IF(GY40&gt;=5.5,"C",IF(GY40&gt;=5,"D+",IF(GY40&gt;=4,"D","F")))))))</f>
        <v>F</v>
      </c>
      <c r="HB40" s="381">
        <f t="shared" ref="HB40" si="410">IF(HA40="A",4,IF(HA40="B+",3.5,IF(HA40="B",3,IF(HA40="C+",2.5,IF(HA40="C",2,IF(HA40="D+",1.5,IF(HA40="D",1,0)))))))</f>
        <v>0</v>
      </c>
      <c r="HC40" s="381" t="str">
        <f t="shared" ref="HC40" si="411">TEXT(HB40,"0.0")</f>
        <v>0.0</v>
      </c>
      <c r="HD40" s="622">
        <v>3</v>
      </c>
      <c r="HE40" s="628">
        <v>3</v>
      </c>
      <c r="HF40" s="125"/>
      <c r="HG40" s="125"/>
      <c r="HH40" s="125"/>
      <c r="HI40" s="125"/>
      <c r="HJ40" s="125"/>
      <c r="HK40" s="125"/>
      <c r="HL40" s="125"/>
      <c r="HM40" s="125"/>
    </row>
    <row r="41" spans="1:373" s="21" customFormat="1" ht="18.75" customHeight="1" x14ac:dyDescent="0.3">
      <c r="A41" s="611">
        <v>15</v>
      </c>
      <c r="B41" s="611" t="s">
        <v>99</v>
      </c>
      <c r="C41" s="612" t="s">
        <v>224</v>
      </c>
      <c r="D41" s="613" t="s">
        <v>225</v>
      </c>
      <c r="E41" s="614" t="s">
        <v>40</v>
      </c>
      <c r="F41" s="442" t="s">
        <v>806</v>
      </c>
      <c r="G41" s="209" t="s">
        <v>334</v>
      </c>
      <c r="H41" s="210" t="s">
        <v>16</v>
      </c>
      <c r="I41" s="355" t="s">
        <v>379</v>
      </c>
      <c r="J41" s="376">
        <v>6.3</v>
      </c>
      <c r="K41" s="381" t="str">
        <f t="shared" si="342"/>
        <v>6.3</v>
      </c>
      <c r="L41" s="302" t="str">
        <f t="shared" si="343"/>
        <v>C</v>
      </c>
      <c r="M41" s="117">
        <f t="shared" si="344"/>
        <v>2</v>
      </c>
      <c r="N41" s="67" t="str">
        <f t="shared" si="345"/>
        <v>2.0</v>
      </c>
      <c r="O41" s="358">
        <v>6</v>
      </c>
      <c r="P41" s="180" t="str">
        <f t="shared" si="346"/>
        <v>6.0</v>
      </c>
      <c r="Q41" s="118" t="str">
        <f t="shared" si="347"/>
        <v>C</v>
      </c>
      <c r="R41" s="117">
        <f t="shared" si="348"/>
        <v>2</v>
      </c>
      <c r="S41" s="67" t="str">
        <f t="shared" si="349"/>
        <v>2.0</v>
      </c>
      <c r="T41" s="153">
        <v>7.7</v>
      </c>
      <c r="U41" s="123">
        <v>6</v>
      </c>
      <c r="V41" s="154"/>
      <c r="W41" s="5">
        <f t="shared" si="350"/>
        <v>6.7</v>
      </c>
      <c r="X41" s="6">
        <f t="shared" si="351"/>
        <v>6.7</v>
      </c>
      <c r="Y41" s="176" t="str">
        <f t="shared" si="352"/>
        <v>6.7</v>
      </c>
      <c r="Z41" s="8" t="str">
        <f t="shared" si="353"/>
        <v>C+</v>
      </c>
      <c r="AA41" s="7">
        <f t="shared" si="354"/>
        <v>2.5</v>
      </c>
      <c r="AB41" s="7" t="str">
        <f t="shared" si="355"/>
        <v>2.5</v>
      </c>
      <c r="AC41" s="10">
        <v>3</v>
      </c>
      <c r="AD41" s="28">
        <v>3</v>
      </c>
      <c r="AE41" s="153">
        <v>5</v>
      </c>
      <c r="AF41" s="123">
        <v>5</v>
      </c>
      <c r="AG41" s="154"/>
      <c r="AH41" s="53">
        <f t="shared" si="356"/>
        <v>5</v>
      </c>
      <c r="AI41" s="54">
        <f t="shared" si="357"/>
        <v>5</v>
      </c>
      <c r="AJ41" s="183" t="str">
        <f t="shared" si="358"/>
        <v>5.0</v>
      </c>
      <c r="AK41" s="51" t="str">
        <f t="shared" si="359"/>
        <v>D+</v>
      </c>
      <c r="AL41" s="55">
        <f t="shared" si="360"/>
        <v>1.5</v>
      </c>
      <c r="AM41" s="55" t="str">
        <f t="shared" si="361"/>
        <v>1.5</v>
      </c>
      <c r="AN41" s="112">
        <v>3</v>
      </c>
      <c r="AO41" s="88">
        <v>3</v>
      </c>
      <c r="AP41" s="153">
        <v>8.8000000000000007</v>
      </c>
      <c r="AQ41" s="123">
        <v>8</v>
      </c>
      <c r="AR41" s="154"/>
      <c r="AS41" s="5">
        <f t="shared" si="362"/>
        <v>8.3000000000000007</v>
      </c>
      <c r="AT41" s="25">
        <f t="shared" si="363"/>
        <v>8.3000000000000007</v>
      </c>
      <c r="AU41" s="176" t="str">
        <f t="shared" si="364"/>
        <v>8.3</v>
      </c>
      <c r="AV41" s="118" t="str">
        <f t="shared" si="365"/>
        <v>B+</v>
      </c>
      <c r="AW41" s="117">
        <f t="shared" si="366"/>
        <v>3.5</v>
      </c>
      <c r="AX41" s="117" t="str">
        <f t="shared" si="367"/>
        <v>3.5</v>
      </c>
      <c r="AY41" s="10">
        <v>3</v>
      </c>
      <c r="AZ41" s="28">
        <v>3</v>
      </c>
      <c r="BA41" s="159">
        <v>5.8</v>
      </c>
      <c r="BB41" s="140">
        <v>6</v>
      </c>
      <c r="BC41" s="154"/>
      <c r="BD41" s="5">
        <f t="shared" si="368"/>
        <v>5.9</v>
      </c>
      <c r="BE41" s="6">
        <f t="shared" si="369"/>
        <v>5.9</v>
      </c>
      <c r="BF41" s="176" t="str">
        <f t="shared" si="370"/>
        <v>5.9</v>
      </c>
      <c r="BG41" s="8" t="str">
        <f t="shared" si="371"/>
        <v>C</v>
      </c>
      <c r="BH41" s="7">
        <f t="shared" si="372"/>
        <v>2</v>
      </c>
      <c r="BI41" s="7" t="str">
        <f t="shared" si="373"/>
        <v>2.0</v>
      </c>
      <c r="BJ41" s="10">
        <v>4</v>
      </c>
      <c r="BK41" s="28">
        <v>4</v>
      </c>
      <c r="BL41" s="77">
        <v>5.0999999999999996</v>
      </c>
      <c r="BM41" s="78">
        <v>2</v>
      </c>
      <c r="BN41" s="78">
        <v>4</v>
      </c>
      <c r="BO41" s="5">
        <f t="shared" si="374"/>
        <v>3.2</v>
      </c>
      <c r="BP41" s="25">
        <f t="shared" si="375"/>
        <v>4.4000000000000004</v>
      </c>
      <c r="BQ41" s="176" t="str">
        <f t="shared" si="376"/>
        <v>4.4</v>
      </c>
      <c r="BR41" s="118" t="str">
        <f t="shared" si="377"/>
        <v>D</v>
      </c>
      <c r="BS41" s="7">
        <f t="shared" si="378"/>
        <v>1</v>
      </c>
      <c r="BT41" s="7" t="str">
        <f t="shared" si="379"/>
        <v>1.0</v>
      </c>
      <c r="BU41" s="10">
        <v>3</v>
      </c>
      <c r="BV41" s="27">
        <v>3</v>
      </c>
      <c r="BW41" s="159">
        <v>6</v>
      </c>
      <c r="BX41" s="163">
        <v>7</v>
      </c>
      <c r="BY41" s="163"/>
      <c r="BZ41" s="5">
        <f>ROUND((BW41*0.4+BX41*0.6),1)</f>
        <v>6.6</v>
      </c>
      <c r="CA41" s="25">
        <f>ROUND(MAX((BW41*0.4+BX41*0.6),(BW41*0.4+BY41*0.6)),1)</f>
        <v>6.6</v>
      </c>
      <c r="CB41" s="176" t="str">
        <f>TEXT(CA41,"0.0")</f>
        <v>6.6</v>
      </c>
      <c r="CC41" s="23" t="str">
        <f>IF(CA41&gt;=8.5,"A",IF(CA41&gt;=8,"B+",IF(CA41&gt;=7,"B",IF(CA41&gt;=6.5,"C+",IF(CA41&gt;=5.5,"C",IF(CA41&gt;=5,"D+",IF(CA41&gt;=4,"D","F")))))))</f>
        <v>C+</v>
      </c>
      <c r="CD41" s="24">
        <f>IF(CC41="A",4,IF(CC41="B+",3.5,IF(CC41="B",3,IF(CC41="C+",2.5,IF(CC41="C",2,IF(CC41="D+",1.5,IF(CC41="D",1,0)))))))</f>
        <v>2.5</v>
      </c>
      <c r="CE41" s="24" t="str">
        <f>TEXT(CD41,"0.0")</f>
        <v>2.5</v>
      </c>
      <c r="CF41" s="10">
        <v>2</v>
      </c>
      <c r="CG41" s="27">
        <v>2</v>
      </c>
      <c r="CH41" s="111">
        <f t="shared" si="380"/>
        <v>18</v>
      </c>
      <c r="CI41" s="109">
        <f t="shared" si="381"/>
        <v>2.1388888888888888</v>
      </c>
      <c r="CJ41" s="105" t="str">
        <f t="shared" si="382"/>
        <v>2.14</v>
      </c>
      <c r="CK41" s="106"/>
      <c r="CL41" s="107">
        <f t="shared" si="383"/>
        <v>18</v>
      </c>
      <c r="CM41" s="108">
        <f xml:space="preserve"> (AA41*AD41+AL41*AO41+AW41*AZ41+BH41*BK41+BS41*BV41+CD41*CG41)/CL41</f>
        <v>2.1388888888888888</v>
      </c>
      <c r="CN41" s="412" t="str">
        <f>IF(AND(CM41&lt;1.2),"Cảnh báo KQHT","Lên lớp")</f>
        <v>Lên lớp</v>
      </c>
      <c r="CO41" s="421"/>
      <c r="CP41" s="185">
        <v>0</v>
      </c>
      <c r="CQ41" s="97"/>
      <c r="CR41" s="97"/>
      <c r="CS41" s="5">
        <f>ROUND((CP41*0.4+CQ41*0.6),1)</f>
        <v>0</v>
      </c>
      <c r="CT41" s="25">
        <f>ROUND(MAX((CP41*0.4+CQ41*0.6),(CP41*0.4+CR41*0.6)),1)</f>
        <v>0</v>
      </c>
      <c r="CU41" s="176" t="str">
        <f>TEXT(CT41,"0.0")</f>
        <v>0.0</v>
      </c>
      <c r="CV41" s="118" t="str">
        <f>IF(CT41&gt;=8.5,"A",IF(CT41&gt;=8,"B+",IF(CT41&gt;=7,"B",IF(CT41&gt;=6.5,"C+",IF(CT41&gt;=5.5,"C",IF(CT41&gt;=5,"D+",IF(CT41&gt;=4,"D","F")))))))</f>
        <v>F</v>
      </c>
      <c r="CW41" s="117">
        <f>IF(CV41="A",4,IF(CV41="B+",3.5,IF(CV41="B",3,IF(CV41="C+",2.5,IF(CV41="C",2,IF(CV41="D+",1.5,IF(CV41="D",1,0)))))))</f>
        <v>0</v>
      </c>
      <c r="CX41" s="117" t="str">
        <f>TEXT(CW41,"0.0")</f>
        <v>0.0</v>
      </c>
      <c r="CY41" s="10">
        <v>2</v>
      </c>
      <c r="CZ41" s="27"/>
      <c r="DA41" s="185">
        <v>0</v>
      </c>
      <c r="DB41" s="97"/>
      <c r="DC41" s="97"/>
      <c r="DD41" s="5">
        <f>ROUND((DA41*0.4+DB41*0.6),1)</f>
        <v>0</v>
      </c>
      <c r="DE41" s="25">
        <f>ROUND(MAX((DA41*0.4+DB41*0.6),(DA41*0.4+DC41*0.6)),1)</f>
        <v>0</v>
      </c>
      <c r="DF41" s="176" t="str">
        <f>TEXT(DE41,"0.0")</f>
        <v>0.0</v>
      </c>
      <c r="DG41" s="118" t="str">
        <f>IF(DE41&gt;=8.5,"A",IF(DE41&gt;=8,"B+",IF(DE41&gt;=7,"B",IF(DE41&gt;=6.5,"C+",IF(DE41&gt;=5.5,"C",IF(DE41&gt;=5,"D+",IF(DE41&gt;=4,"D","F")))))))</f>
        <v>F</v>
      </c>
      <c r="DH41" s="117">
        <f>IF(DG41="A",4,IF(DG41="B+",3.5,IF(DG41="B",3,IF(DG41="C+",2.5,IF(DG41="C",2,IF(DG41="D+",1.5,IF(DG41="D",1,0)))))))</f>
        <v>0</v>
      </c>
      <c r="DI41" s="117" t="str">
        <f>TEXT(DH41,"0.0")</f>
        <v>0.0</v>
      </c>
      <c r="DJ41" s="10">
        <v>2</v>
      </c>
      <c r="DK41" s="27"/>
      <c r="DL41" s="185">
        <v>0</v>
      </c>
      <c r="DM41" s="97"/>
      <c r="DN41" s="97"/>
      <c r="DO41" s="5">
        <f>ROUND((DL41*0.4+DM41*0.6),1)</f>
        <v>0</v>
      </c>
      <c r="DP41" s="25">
        <f>ROUND(MAX((DL41*0.4+DM41*0.6),(DL41*0.4+DN41*0.6)),1)</f>
        <v>0</v>
      </c>
      <c r="DQ41" s="176" t="str">
        <f>TEXT(DP41,"0.0")</f>
        <v>0.0</v>
      </c>
      <c r="DR41" s="118" t="str">
        <f>IF(DP41&gt;=8.5,"A",IF(DP41&gt;=8,"B+",IF(DP41&gt;=7,"B",IF(DP41&gt;=6.5,"C+",IF(DP41&gt;=5.5,"C",IF(DP41&gt;=5,"D+",IF(DP41&gt;=4,"D","F")))))))</f>
        <v>F</v>
      </c>
      <c r="DS41" s="117">
        <f>IF(DR41="A",4,IF(DR41="B+",3.5,IF(DR41="B",3,IF(DR41="C+",2.5,IF(DR41="C",2,IF(DR41="D+",1.5,IF(DR41="D",1,0)))))))</f>
        <v>0</v>
      </c>
      <c r="DT41" s="117" t="str">
        <f>TEXT(DS41,"0.0")</f>
        <v>0.0</v>
      </c>
      <c r="DU41" s="10">
        <v>2</v>
      </c>
      <c r="DV41" s="27"/>
      <c r="DW41" s="185"/>
      <c r="DX41" s="97"/>
      <c r="DY41" s="97"/>
      <c r="DZ41" s="5">
        <f>ROUND((DW41*0.4+DX41*0.6),1)</f>
        <v>0</v>
      </c>
      <c r="EA41" s="25">
        <f>ROUND(MAX((DW41*0.4+DX41*0.6),(DW41*0.4+DY41*0.6)),1)</f>
        <v>0</v>
      </c>
      <c r="EB41" s="176" t="str">
        <f>TEXT(EA41,"0.0")</f>
        <v>0.0</v>
      </c>
      <c r="EC41" s="118" t="str">
        <f>IF(EA41&gt;=8.5,"A",IF(EA41&gt;=8,"B+",IF(EA41&gt;=7,"B",IF(EA41&gt;=6.5,"C+",IF(EA41&gt;=5.5,"C",IF(EA41&gt;=5,"D+",IF(EA41&gt;=4,"D","F")))))))</f>
        <v>F</v>
      </c>
      <c r="ED41" s="117">
        <f>IF(EC41="A",4,IF(EC41="B+",3.5,IF(EC41="B",3,IF(EC41="C+",2.5,IF(EC41="C",2,IF(EC41="D+",1.5,IF(EC41="D",1,0)))))))</f>
        <v>0</v>
      </c>
      <c r="EE41" s="117" t="str">
        <f>TEXT(ED41,"0.0")</f>
        <v>0.0</v>
      </c>
      <c r="EF41" s="10">
        <v>3</v>
      </c>
      <c r="EG41" s="27"/>
      <c r="EH41" s="185">
        <v>0</v>
      </c>
      <c r="EI41" s="97"/>
      <c r="EJ41" s="97"/>
      <c r="EK41" s="5">
        <f>ROUND((EH41*0.4+EI41*0.6),1)</f>
        <v>0</v>
      </c>
      <c r="EL41" s="25">
        <f>ROUND(MAX((EH41*0.4+EI41*0.6),(EH41*0.4+EJ41*0.6)),1)</f>
        <v>0</v>
      </c>
      <c r="EM41" s="176" t="str">
        <f>TEXT(EL41,"0.0")</f>
        <v>0.0</v>
      </c>
      <c r="EN41" s="118" t="str">
        <f>IF(EL41&gt;=8.5,"A",IF(EL41&gt;=8,"B+",IF(EL41&gt;=7,"B",IF(EL41&gt;=6.5,"C+",IF(EL41&gt;=5.5,"C",IF(EL41&gt;=5,"D+",IF(EL41&gt;=4,"D","F")))))))</f>
        <v>F</v>
      </c>
      <c r="EO41" s="117">
        <f>IF(EN41="A",4,IF(EN41="B+",3.5,IF(EN41="B",3,IF(EN41="C+",2.5,IF(EN41="C",2,IF(EN41="D+",1.5,IF(EN41="D",1,0)))))))</f>
        <v>0</v>
      </c>
      <c r="EP41" s="117" t="str">
        <f>TEXT(EO41,"0.0")</f>
        <v>0.0</v>
      </c>
      <c r="EQ41" s="10">
        <v>4</v>
      </c>
      <c r="ER41" s="27"/>
      <c r="ES41" s="185">
        <v>0</v>
      </c>
      <c r="ET41" s="97"/>
      <c r="EU41" s="97"/>
      <c r="EV41" s="5">
        <f>ROUND((ES41*0.4+ET41*0.6),1)</f>
        <v>0</v>
      </c>
      <c r="EW41" s="25">
        <f>ROUND(MAX((ES41*0.4+ET41*0.6),(ES41*0.4+EU41*0.6)),1)</f>
        <v>0</v>
      </c>
      <c r="EX41" s="176" t="str">
        <f>TEXT(EW41,"0.0")</f>
        <v>0.0</v>
      </c>
      <c r="EY41" s="118" t="str">
        <f>IF(EW41&gt;=8.5,"A",IF(EW41&gt;=8,"B+",IF(EW41&gt;=7,"B",IF(EW41&gt;=6.5,"C+",IF(EW41&gt;=5.5,"C",IF(EW41&gt;=5,"D+",IF(EW41&gt;=4,"D","F")))))))</f>
        <v>F</v>
      </c>
      <c r="EZ41" s="117">
        <f>IF(EY41="A",4,IF(EY41="B+",3.5,IF(EY41="B",3,IF(EY41="C+",2.5,IF(EY41="C",2,IF(EY41="D+",1.5,IF(EY41="D",1,0)))))))</f>
        <v>0</v>
      </c>
      <c r="FA41" s="117" t="str">
        <f>TEXT(EZ41,"0.0")</f>
        <v>0.0</v>
      </c>
      <c r="FB41" s="10">
        <v>3</v>
      </c>
      <c r="FC41" s="27"/>
      <c r="FD41" s="508"/>
      <c r="FE41" s="547"/>
      <c r="FF41" s="547"/>
      <c r="FG41" s="5">
        <f>ROUND((FD41*0.4+FE41*0.6),1)</f>
        <v>0</v>
      </c>
      <c r="FH41" s="25">
        <f>ROUND(MAX((FD41*0.4+FE41*0.6),(FD41*0.4+FF41*0.6)),1)</f>
        <v>0</v>
      </c>
      <c r="FI41" s="176" t="str">
        <f>TEXT(FH41,"0.0")</f>
        <v>0.0</v>
      </c>
      <c r="FJ41" s="118" t="str">
        <f>IF(FH41&gt;=8.5,"A",IF(FH41&gt;=8,"B+",IF(FH41&gt;=7,"B",IF(FH41&gt;=6.5,"C+",IF(FH41&gt;=5.5,"C",IF(FH41&gt;=5,"D+",IF(FH41&gt;=4,"D","F")))))))</f>
        <v>F</v>
      </c>
      <c r="FK41" s="117">
        <f>IF(FJ41="A",4,IF(FJ41="B+",3.5,IF(FJ41="B",3,IF(FJ41="C+",2.5,IF(FJ41="C",2,IF(FJ41="D+",1.5,IF(FJ41="D",1,0)))))))</f>
        <v>0</v>
      </c>
      <c r="FL41" s="117" t="str">
        <f>TEXT(FK41,"0.0")</f>
        <v>0.0</v>
      </c>
      <c r="FM41" s="10">
        <v>2</v>
      </c>
      <c r="FN41" s="27"/>
      <c r="FO41" s="497">
        <f>CY41+DJ41+DU41+EF41+EQ41+FB41+FM41</f>
        <v>18</v>
      </c>
      <c r="FP41" s="498">
        <f>(CW41*CY41+DH41*DJ41+DS41*DU41+ED41*EF41+EO41*EQ41+EZ41*FB41+FK41*FM41)/FO41</f>
        <v>0</v>
      </c>
      <c r="FQ41" s="499" t="str">
        <f>TEXT(FP41,"0.00")</f>
        <v>0.00</v>
      </c>
      <c r="FR41" s="600" t="str">
        <f>IF(AND(FP41&lt;1),"Cảnh báo KQHT","Lên lớp")</f>
        <v>Cảnh báo KQHT</v>
      </c>
      <c r="FS41" s="497">
        <f>CH41+FO41</f>
        <v>36</v>
      </c>
      <c r="FT41" s="498">
        <f>(CI41*CH41+FO41*FP41)/FS41</f>
        <v>1.0694444444444444</v>
      </c>
      <c r="FU41" s="499" t="str">
        <f>TEXT(FT41,"0.00")</f>
        <v>1.07</v>
      </c>
      <c r="FV41" s="504">
        <f>AD41+AO41+AZ41+BK41+BV41+CG41+CZ41+DK41+DV41+EG41+ER41+FC41+FN41</f>
        <v>18</v>
      </c>
      <c r="FW41" s="500">
        <f>(FN41*FH41+FC41*EW41+ER41*EL41+EG41*EA41+DV41*DP41+DK41*DE41+CZ41*CT41+CG41*CA41+BV41*BP41+BK41*BE41+AZ41*AT41+AO41*AI41+AD41*X41)/FV41</f>
        <v>6.1111111111111107</v>
      </c>
      <c r="FX41" s="501">
        <f>(AA41*AD41+AL41*AO41+AW41*AZ41+BH41*BK41+BS41*BV41+CD41*CG41+CW41*CZ41+DH41*DK41+DS41*DV41+ED41*EG41+EO41*ER41+EZ41*FC41+FK41*FN41)/FV41</f>
        <v>2.1388888888888888</v>
      </c>
      <c r="FY41" s="502" t="str">
        <f>IF(AND(FX41&lt;1.2),"Cảnh báo KQHT","Lên lớp")</f>
        <v>Lên lớp</v>
      </c>
      <c r="FZ41" s="489"/>
      <c r="GA41" s="489"/>
      <c r="GB41" s="489"/>
      <c r="GC41" s="489"/>
      <c r="GD41" s="489"/>
      <c r="GE41" s="489"/>
      <c r="GF41" s="489"/>
      <c r="GG41" s="489"/>
      <c r="GH41" s="489"/>
      <c r="GI41" s="489"/>
      <c r="GJ41" s="489"/>
      <c r="GK41" s="767"/>
      <c r="GL41" s="767"/>
      <c r="GM41" s="767"/>
      <c r="GN41" s="767"/>
      <c r="GO41" s="767"/>
      <c r="GP41" s="767"/>
      <c r="GQ41" s="767"/>
      <c r="GR41" s="767"/>
      <c r="GS41" s="767"/>
      <c r="GT41" s="767"/>
      <c r="GU41" s="772"/>
      <c r="GV41" s="154"/>
      <c r="GW41" s="154"/>
      <c r="GX41" s="154"/>
      <c r="GY41" s="154"/>
      <c r="GZ41" s="154"/>
      <c r="HA41" s="154"/>
      <c r="HB41" s="154"/>
      <c r="HC41" s="154"/>
      <c r="HD41" s="154"/>
      <c r="HE41" s="771"/>
      <c r="HF41" s="776"/>
      <c r="HG41" s="776"/>
      <c r="HH41" s="776"/>
      <c r="HI41" s="776"/>
      <c r="HJ41" s="776"/>
      <c r="HK41" s="776"/>
      <c r="HL41" s="776"/>
      <c r="HM41" s="776"/>
    </row>
    <row r="42" spans="1:373" ht="17.25" customHeight="1" x14ac:dyDescent="0.3">
      <c r="A42" s="611">
        <v>48</v>
      </c>
      <c r="B42" s="611" t="s">
        <v>99</v>
      </c>
      <c r="C42" s="747" t="s">
        <v>298</v>
      </c>
      <c r="D42" s="613" t="s">
        <v>299</v>
      </c>
      <c r="E42" s="614" t="s">
        <v>43</v>
      </c>
      <c r="F42" s="442" t="s">
        <v>805</v>
      </c>
      <c r="G42" s="209" t="s">
        <v>367</v>
      </c>
      <c r="H42" s="210" t="s">
        <v>16</v>
      </c>
      <c r="I42" s="355" t="s">
        <v>394</v>
      </c>
      <c r="J42" s="385">
        <v>5.5</v>
      </c>
      <c r="K42" s="381" t="str">
        <f t="shared" si="342"/>
        <v>5.5</v>
      </c>
      <c r="L42" s="302" t="str">
        <f t="shared" si="343"/>
        <v>C</v>
      </c>
      <c r="M42" s="117">
        <f t="shared" si="344"/>
        <v>2</v>
      </c>
      <c r="N42" s="67" t="str">
        <f t="shared" si="345"/>
        <v>2.0</v>
      </c>
      <c r="O42" s="361">
        <v>5</v>
      </c>
      <c r="P42" s="180" t="str">
        <f t="shared" si="346"/>
        <v>5.0</v>
      </c>
      <c r="Q42" s="118" t="str">
        <f t="shared" si="347"/>
        <v>D+</v>
      </c>
      <c r="R42" s="117">
        <f t="shared" si="348"/>
        <v>1.5</v>
      </c>
      <c r="S42" s="67" t="str">
        <f t="shared" si="349"/>
        <v>1.5</v>
      </c>
      <c r="T42" s="273">
        <v>6</v>
      </c>
      <c r="U42" s="275">
        <v>5</v>
      </c>
      <c r="V42" s="275"/>
      <c r="W42" s="60">
        <f t="shared" si="350"/>
        <v>5.4</v>
      </c>
      <c r="X42" s="114">
        <f t="shared" si="351"/>
        <v>5.4</v>
      </c>
      <c r="Y42" s="176" t="str">
        <f t="shared" si="352"/>
        <v>5.4</v>
      </c>
      <c r="Z42" s="115" t="str">
        <f t="shared" si="353"/>
        <v>D+</v>
      </c>
      <c r="AA42" s="116">
        <f t="shared" si="354"/>
        <v>1.5</v>
      </c>
      <c r="AB42" s="116" t="str">
        <f t="shared" si="355"/>
        <v>1.5</v>
      </c>
      <c r="AC42" s="61">
        <v>3</v>
      </c>
      <c r="AD42" s="27">
        <v>3</v>
      </c>
      <c r="AE42" s="280">
        <v>7.4</v>
      </c>
      <c r="AF42" s="297">
        <v>7</v>
      </c>
      <c r="AG42" s="195"/>
      <c r="AH42" s="53">
        <f t="shared" si="356"/>
        <v>7.2</v>
      </c>
      <c r="AI42" s="54">
        <f t="shared" si="357"/>
        <v>7.2</v>
      </c>
      <c r="AJ42" s="183" t="str">
        <f t="shared" si="358"/>
        <v>7.2</v>
      </c>
      <c r="AK42" s="115" t="str">
        <f t="shared" si="359"/>
        <v>B</v>
      </c>
      <c r="AL42" s="116">
        <f t="shared" si="360"/>
        <v>3</v>
      </c>
      <c r="AM42" s="116" t="str">
        <f t="shared" si="361"/>
        <v>3.0</v>
      </c>
      <c r="AN42" s="191">
        <v>3</v>
      </c>
      <c r="AO42" s="401">
        <v>3</v>
      </c>
      <c r="AP42" s="280">
        <v>6.7</v>
      </c>
      <c r="AQ42" s="297">
        <v>7</v>
      </c>
      <c r="AR42" s="195"/>
      <c r="AS42" s="5">
        <f t="shared" si="362"/>
        <v>6.9</v>
      </c>
      <c r="AT42" s="25">
        <f t="shared" si="363"/>
        <v>6.9</v>
      </c>
      <c r="AU42" s="176" t="str">
        <f t="shared" si="364"/>
        <v>6.9</v>
      </c>
      <c r="AV42" s="118" t="str">
        <f t="shared" si="365"/>
        <v>C+</v>
      </c>
      <c r="AW42" s="117">
        <f t="shared" si="366"/>
        <v>2.5</v>
      </c>
      <c r="AX42" s="117" t="str">
        <f t="shared" si="367"/>
        <v>2.5</v>
      </c>
      <c r="AY42" s="61">
        <v>3</v>
      </c>
      <c r="AZ42" s="28">
        <v>3</v>
      </c>
      <c r="BA42" s="199">
        <v>7</v>
      </c>
      <c r="BB42" s="275">
        <v>7</v>
      </c>
      <c r="BC42" s="275"/>
      <c r="BD42" s="5">
        <f t="shared" si="368"/>
        <v>7</v>
      </c>
      <c r="BE42" s="114">
        <f t="shared" si="369"/>
        <v>7</v>
      </c>
      <c r="BF42" s="176" t="str">
        <f t="shared" si="370"/>
        <v>7.0</v>
      </c>
      <c r="BG42" s="115" t="str">
        <f t="shared" si="371"/>
        <v>B</v>
      </c>
      <c r="BH42" s="116">
        <f t="shared" si="372"/>
        <v>3</v>
      </c>
      <c r="BI42" s="116" t="str">
        <f t="shared" si="373"/>
        <v>3.0</v>
      </c>
      <c r="BJ42" s="61">
        <v>4</v>
      </c>
      <c r="BK42" s="27">
        <v>4</v>
      </c>
      <c r="BL42" s="283">
        <v>6.9</v>
      </c>
      <c r="BM42" s="297">
        <v>4</v>
      </c>
      <c r="BN42" s="195"/>
      <c r="BO42" s="5">
        <f t="shared" si="374"/>
        <v>5.2</v>
      </c>
      <c r="BP42" s="25">
        <f t="shared" si="375"/>
        <v>5.2</v>
      </c>
      <c r="BQ42" s="176" t="str">
        <f t="shared" si="376"/>
        <v>5.2</v>
      </c>
      <c r="BR42" s="118" t="str">
        <f t="shared" si="377"/>
        <v>D+</v>
      </c>
      <c r="BS42" s="116">
        <f t="shared" si="378"/>
        <v>1.5</v>
      </c>
      <c r="BT42" s="116" t="str">
        <f t="shared" si="379"/>
        <v>1.5</v>
      </c>
      <c r="BU42" s="61">
        <v>3</v>
      </c>
      <c r="BV42" s="27">
        <v>3</v>
      </c>
      <c r="BW42" s="199">
        <v>7.3</v>
      </c>
      <c r="BX42" s="245">
        <v>8</v>
      </c>
      <c r="BY42" s="195"/>
      <c r="BZ42" s="192">
        <f>ROUND((BW42*0.4+BX42*0.6),1)</f>
        <v>7.7</v>
      </c>
      <c r="CA42" s="193">
        <f>ROUND(MAX((BW42*0.4+BX42*0.6),(BW42*0.4+BY42*0.6)),1)</f>
        <v>7.7</v>
      </c>
      <c r="CB42" s="176" t="str">
        <f>TEXT(CA42,"0.0")</f>
        <v>7.7</v>
      </c>
      <c r="CC42" s="194" t="str">
        <f>IF(CA42&gt;=8.5,"A",IF(CA42&gt;=8,"B+",IF(CA42&gt;=7,"B",IF(CA42&gt;=6.5,"C+",IF(CA42&gt;=5.5,"C",IF(CA42&gt;=5,"D+",IF(CA42&gt;=4,"D","F")))))))</f>
        <v>B</v>
      </c>
      <c r="CD42" s="116">
        <f>IF(CC42="A",4,IF(CC42="B+",3.5,IF(CC42="B",3,IF(CC42="C+",2.5,IF(CC42="C",2,IF(CC42="D+",1.5,IF(CC42="D",1,0)))))))</f>
        <v>3</v>
      </c>
      <c r="CE42" s="116" t="str">
        <f>TEXT(CD42,"0.0")</f>
        <v>3.0</v>
      </c>
      <c r="CF42" s="61">
        <v>2</v>
      </c>
      <c r="CG42" s="27">
        <v>2</v>
      </c>
      <c r="CH42" s="111">
        <f t="shared" si="380"/>
        <v>18</v>
      </c>
      <c r="CI42" s="109">
        <f t="shared" si="381"/>
        <v>2.4166666666666665</v>
      </c>
      <c r="CJ42" s="105" t="str">
        <f t="shared" si="382"/>
        <v>2.42</v>
      </c>
      <c r="CK42" s="106"/>
      <c r="CL42" s="107">
        <f t="shared" si="383"/>
        <v>18</v>
      </c>
      <c r="CM42" s="108">
        <f xml:space="preserve"> (AA42*AD42+AL42*AO42+AW42*AZ42+BH42*BK42+BS42*BV42+CD42*CG42)/CL42</f>
        <v>2.4166666666666665</v>
      </c>
      <c r="CN42" s="412" t="str">
        <f>IF(AND(CM42&lt;1.2),"Cảnh báo KQHT","Lên lớp")</f>
        <v>Lên lớp</v>
      </c>
      <c r="CO42" s="421"/>
      <c r="CP42" s="122">
        <v>7</v>
      </c>
      <c r="CQ42" s="97"/>
      <c r="CR42" s="97"/>
      <c r="CS42" s="5">
        <f>ROUND((CP42*0.4+CQ42*0.6),1)</f>
        <v>2.8</v>
      </c>
      <c r="CT42" s="25">
        <f>ROUND(MAX((CP42*0.4+CQ42*0.6),(CP42*0.4+CR42*0.6)),1)</f>
        <v>2.8</v>
      </c>
      <c r="CU42" s="176" t="str">
        <f>TEXT(CT42,"0.0")</f>
        <v>2.8</v>
      </c>
      <c r="CV42" s="118" t="str">
        <f>IF(CT42&gt;=8.5,"A",IF(CT42&gt;=8,"B+",IF(CT42&gt;=7,"B",IF(CT42&gt;=6.5,"C+",IF(CT42&gt;=5.5,"C",IF(CT42&gt;=5,"D+",IF(CT42&gt;=4,"D","F")))))))</f>
        <v>F</v>
      </c>
      <c r="CW42" s="117">
        <f>IF(CV42="A",4,IF(CV42="B+",3.5,IF(CV42="B",3,IF(CV42="C+",2.5,IF(CV42="C",2,IF(CV42="D+",1.5,IF(CV42="D",1,0)))))))</f>
        <v>0</v>
      </c>
      <c r="CX42" s="117" t="str">
        <f>TEXT(CW42,"0.0")</f>
        <v>0.0</v>
      </c>
      <c r="CY42" s="10">
        <v>2</v>
      </c>
      <c r="CZ42" s="27"/>
      <c r="DA42" s="122">
        <v>5.5</v>
      </c>
      <c r="DB42" s="97"/>
      <c r="DC42" s="239"/>
      <c r="DD42" s="5">
        <f>ROUND((DA42*0.4+DB42*0.6),1)</f>
        <v>2.2000000000000002</v>
      </c>
      <c r="DE42" s="25">
        <f>ROUND(MAX((DA42*0.4+DB42*0.6),(DA42*0.4+DC42*0.6)),1)</f>
        <v>2.2000000000000002</v>
      </c>
      <c r="DF42" s="176" t="str">
        <f>TEXT(DE42,"0.0")</f>
        <v>2.2</v>
      </c>
      <c r="DG42" s="118" t="str">
        <f>IF(DE42&gt;=8.5,"A",IF(DE42&gt;=8,"B+",IF(DE42&gt;=7,"B",IF(DE42&gt;=6.5,"C+",IF(DE42&gt;=5.5,"C",IF(DE42&gt;=5,"D+",IF(DE42&gt;=4,"D","F")))))))</f>
        <v>F</v>
      </c>
      <c r="DH42" s="117">
        <f>IF(DG42="A",4,IF(DG42="B+",3.5,IF(DG42="B",3,IF(DG42="C+",2.5,IF(DG42="C",2,IF(DG42="D+",1.5,IF(DG42="D",1,0)))))))</f>
        <v>0</v>
      </c>
      <c r="DI42" s="117" t="str">
        <f>TEXT(DH42,"0.0")</f>
        <v>0.0</v>
      </c>
      <c r="DJ42" s="10">
        <v>2</v>
      </c>
      <c r="DK42" s="27"/>
      <c r="DL42" s="185">
        <v>0</v>
      </c>
      <c r="DM42" s="97"/>
      <c r="DN42" s="97"/>
      <c r="DO42" s="5">
        <f>ROUND((DL42*0.4+DM42*0.6),1)</f>
        <v>0</v>
      </c>
      <c r="DP42" s="25">
        <f>ROUND(MAX((DL42*0.4+DM42*0.6),(DL42*0.4+DN42*0.6)),1)</f>
        <v>0</v>
      </c>
      <c r="DQ42" s="176" t="str">
        <f>TEXT(DP42,"0.0")</f>
        <v>0.0</v>
      </c>
      <c r="DR42" s="118" t="str">
        <f>IF(DP42&gt;=8.5,"A",IF(DP42&gt;=8,"B+",IF(DP42&gt;=7,"B",IF(DP42&gt;=6.5,"C+",IF(DP42&gt;=5.5,"C",IF(DP42&gt;=5,"D+",IF(DP42&gt;=4,"D","F")))))))</f>
        <v>F</v>
      </c>
      <c r="DS42" s="117">
        <f>IF(DR42="A",4,IF(DR42="B+",3.5,IF(DR42="B",3,IF(DR42="C+",2.5,IF(DR42="C",2,IF(DR42="D+",1.5,IF(DR42="D",1,0)))))))</f>
        <v>0</v>
      </c>
      <c r="DT42" s="117" t="str">
        <f>TEXT(DS42,"0.0")</f>
        <v>0.0</v>
      </c>
      <c r="DU42" s="10">
        <v>2</v>
      </c>
      <c r="DV42" s="27"/>
      <c r="DW42" s="122">
        <v>7.7</v>
      </c>
      <c r="DX42" s="97"/>
      <c r="DY42" s="97"/>
      <c r="DZ42" s="5">
        <f>ROUND((DW42*0.4+DX42*0.6),1)</f>
        <v>3.1</v>
      </c>
      <c r="EA42" s="25">
        <f>ROUND(MAX((DW42*0.4+DX42*0.6),(DW42*0.4+DY42*0.6)),1)</f>
        <v>3.1</v>
      </c>
      <c r="EB42" s="176" t="str">
        <f>TEXT(EA42,"0.0")</f>
        <v>3.1</v>
      </c>
      <c r="EC42" s="118" t="str">
        <f>IF(EA42&gt;=8.5,"A",IF(EA42&gt;=8,"B+",IF(EA42&gt;=7,"B",IF(EA42&gt;=6.5,"C+",IF(EA42&gt;=5.5,"C",IF(EA42&gt;=5,"D+",IF(EA42&gt;=4,"D","F")))))))</f>
        <v>F</v>
      </c>
      <c r="ED42" s="117">
        <f>IF(EC42="A",4,IF(EC42="B+",3.5,IF(EC42="B",3,IF(EC42="C+",2.5,IF(EC42="C",2,IF(EC42="D+",1.5,IF(EC42="D",1,0)))))))</f>
        <v>0</v>
      </c>
      <c r="EE42" s="117" t="str">
        <f>TEXT(ED42,"0.0")</f>
        <v>0.0</v>
      </c>
      <c r="EF42" s="10">
        <v>3</v>
      </c>
      <c r="EG42" s="27"/>
      <c r="EH42" s="185">
        <v>0</v>
      </c>
      <c r="EI42" s="97"/>
      <c r="EJ42" s="97"/>
      <c r="EK42" s="5">
        <f>ROUND((EH42*0.4+EI42*0.6),1)</f>
        <v>0</v>
      </c>
      <c r="EL42" s="25">
        <f>ROUND(MAX((EH42*0.4+EI42*0.6),(EH42*0.4+EJ42*0.6)),1)</f>
        <v>0</v>
      </c>
      <c r="EM42" s="176" t="str">
        <f>TEXT(EL42,"0.0")</f>
        <v>0.0</v>
      </c>
      <c r="EN42" s="118" t="str">
        <f>IF(EL42&gt;=8.5,"A",IF(EL42&gt;=8,"B+",IF(EL42&gt;=7,"B",IF(EL42&gt;=6.5,"C+",IF(EL42&gt;=5.5,"C",IF(EL42&gt;=5,"D+",IF(EL42&gt;=4,"D","F")))))))</f>
        <v>F</v>
      </c>
      <c r="EO42" s="117">
        <f>IF(EN42="A",4,IF(EN42="B+",3.5,IF(EN42="B",3,IF(EN42="C+",2.5,IF(EN42="C",2,IF(EN42="D+",1.5,IF(EN42="D",1,0)))))))</f>
        <v>0</v>
      </c>
      <c r="EP42" s="117" t="str">
        <f>TEXT(EO42,"0.0")</f>
        <v>0.0</v>
      </c>
      <c r="EQ42" s="10">
        <v>4</v>
      </c>
      <c r="ER42" s="27"/>
      <c r="ES42" s="185">
        <v>0.7</v>
      </c>
      <c r="ET42" s="97"/>
      <c r="EU42" s="97"/>
      <c r="EV42" s="5">
        <f>ROUND((ES42*0.4+ET42*0.6),1)</f>
        <v>0.3</v>
      </c>
      <c r="EW42" s="25">
        <f>ROUND(MAX((ES42*0.4+ET42*0.6),(ES42*0.4+EU42*0.6)),1)</f>
        <v>0.3</v>
      </c>
      <c r="EX42" s="176" t="str">
        <f>TEXT(EW42,"0.0")</f>
        <v>0.3</v>
      </c>
      <c r="EY42" s="118" t="str">
        <f>IF(EW42&gt;=8.5,"A",IF(EW42&gt;=8,"B+",IF(EW42&gt;=7,"B",IF(EW42&gt;=6.5,"C+",IF(EW42&gt;=5.5,"C",IF(EW42&gt;=5,"D+",IF(EW42&gt;=4,"D","F")))))))</f>
        <v>F</v>
      </c>
      <c r="EZ42" s="117">
        <f>IF(EY42="A",4,IF(EY42="B+",3.5,IF(EY42="B",3,IF(EY42="C+",2.5,IF(EY42="C",2,IF(EY42="D+",1.5,IF(EY42="D",1,0)))))))</f>
        <v>0</v>
      </c>
      <c r="FA42" s="117" t="str">
        <f>TEXT(EZ42,"0.0")</f>
        <v>0.0</v>
      </c>
      <c r="FB42" s="10">
        <v>3</v>
      </c>
      <c r="FC42" s="27"/>
      <c r="FD42" s="508">
        <v>5.8</v>
      </c>
      <c r="FE42" s="163"/>
      <c r="FF42" s="563"/>
      <c r="FG42" s="5">
        <f>ROUND((FD42*0.4+FE42*0.6),1)</f>
        <v>2.2999999999999998</v>
      </c>
      <c r="FH42" s="25">
        <f>ROUND(MAX((FD42*0.4+FE42*0.6),(FD42*0.4+FF42*0.6)),1)</f>
        <v>2.2999999999999998</v>
      </c>
      <c r="FI42" s="176" t="str">
        <f>TEXT(FH42,"0.0")</f>
        <v>2.3</v>
      </c>
      <c r="FJ42" s="118" t="str">
        <f>IF(FH42&gt;=8.5,"A",IF(FH42&gt;=8,"B+",IF(FH42&gt;=7,"B",IF(FH42&gt;=6.5,"C+",IF(FH42&gt;=5.5,"C",IF(FH42&gt;=5,"D+",IF(FH42&gt;=4,"D","F")))))))</f>
        <v>F</v>
      </c>
      <c r="FK42" s="117">
        <f>IF(FJ42="A",4,IF(FJ42="B+",3.5,IF(FJ42="B",3,IF(FJ42="C+",2.5,IF(FJ42="C",2,IF(FJ42="D+",1.5,IF(FJ42="D",1,0)))))))</f>
        <v>0</v>
      </c>
      <c r="FL42" s="117" t="str">
        <f>TEXT(FK42,"0.0")</f>
        <v>0.0</v>
      </c>
      <c r="FM42" s="10">
        <v>2</v>
      </c>
      <c r="FN42" s="27"/>
      <c r="FO42" s="497">
        <f>CY42+DJ42+DU42+EF42+EQ42+FB42+FM42</f>
        <v>18</v>
      </c>
      <c r="FP42" s="498">
        <f>(CW42*CY42+DH42*DJ42+DS42*DU42+ED42*EF42+EO42*EQ42+EZ42*FB42+FK42*FM42)/FO42</f>
        <v>0</v>
      </c>
      <c r="FQ42" s="499" t="str">
        <f>TEXT(FP42,"0.00")</f>
        <v>0.00</v>
      </c>
      <c r="FR42" s="600" t="str">
        <f>IF(AND(FP42&lt;1),"Cảnh báo KQHT","Lên lớp")</f>
        <v>Cảnh báo KQHT</v>
      </c>
      <c r="FS42" s="497">
        <f>CH42+FO42</f>
        <v>36</v>
      </c>
      <c r="FT42" s="498">
        <f>(CI42*CH42+FO42*FP42)/FS42</f>
        <v>1.2083333333333333</v>
      </c>
      <c r="FU42" s="499" t="str">
        <f>TEXT(FT42,"0.00")</f>
        <v>1.21</v>
      </c>
      <c r="FV42" s="504">
        <f>AD42+AO42+AZ42+BK42+BV42+CG42+CZ42+DK42+DV42+EG42+ER42+FC42+FN42</f>
        <v>18</v>
      </c>
      <c r="FW42" s="500">
        <f>(FN42*FH42+FC42*EW42+ER42*EL42+EG42*EA42+DV42*DP42+DK42*DE42+CZ42*CT42+CG42*CA42+BV42*BP42+BK42*BE42+AZ42*AT42+AO42*AI42+AD42*X42)/FV42</f>
        <v>6.5277777777777786</v>
      </c>
      <c r="FX42" s="501">
        <f>(AA42*AD42+AL42*AO42+AW42*AZ42+BH42*BK42+BS42*BV42+CD42*CG42+CW42*CZ42+DH42*DK42+DS42*DV42+ED42*EG42+EO42*ER42+EZ42*FC42+FK42*FN42)/FV42</f>
        <v>2.4166666666666665</v>
      </c>
      <c r="FY42" s="502" t="str">
        <f>IF(AND(FX42&lt;1.2),"Cảnh báo KQHT","Lên lớp")</f>
        <v>Lên lớp</v>
      </c>
      <c r="FZ42" s="488"/>
      <c r="GA42" s="488"/>
      <c r="GB42" s="488"/>
      <c r="GC42" s="488"/>
      <c r="GD42" s="488"/>
      <c r="GE42" s="488"/>
      <c r="GF42" s="488"/>
      <c r="GG42" s="488"/>
      <c r="GH42" s="488"/>
      <c r="GI42" s="488"/>
      <c r="GJ42" s="488"/>
      <c r="GK42" s="641"/>
      <c r="GL42" s="641"/>
      <c r="GM42" s="641"/>
      <c r="GN42" s="641"/>
      <c r="GO42" s="641"/>
      <c r="GP42" s="641"/>
      <c r="GQ42" s="641"/>
      <c r="GR42" s="641"/>
      <c r="GS42" s="641"/>
      <c r="GT42" s="641"/>
      <c r="GU42" s="637"/>
      <c r="GV42" s="638"/>
      <c r="GW42" s="638"/>
      <c r="GX42" s="638"/>
      <c r="GY42" s="638"/>
      <c r="GZ42" s="638"/>
      <c r="HA42" s="638"/>
      <c r="HB42" s="638"/>
      <c r="HC42" s="638"/>
      <c r="HD42" s="638"/>
      <c r="HE42" s="639"/>
    </row>
    <row r="43" spans="1:373" ht="17.25" customHeight="1" x14ac:dyDescent="0.3">
      <c r="A43" s="611">
        <v>53</v>
      </c>
      <c r="B43" s="611" t="s">
        <v>99</v>
      </c>
      <c r="C43" s="747" t="s">
        <v>310</v>
      </c>
      <c r="D43" s="613" t="s">
        <v>311</v>
      </c>
      <c r="E43" s="614" t="s">
        <v>101</v>
      </c>
      <c r="F43" s="442" t="s">
        <v>805</v>
      </c>
      <c r="G43" s="209" t="s">
        <v>371</v>
      </c>
      <c r="H43" s="210" t="s">
        <v>16</v>
      </c>
      <c r="I43" s="355" t="s">
        <v>398</v>
      </c>
      <c r="J43" s="385"/>
      <c r="K43" s="381" t="str">
        <f t="shared" si="342"/>
        <v>0.0</v>
      </c>
      <c r="L43" s="302" t="str">
        <f t="shared" si="343"/>
        <v>F</v>
      </c>
      <c r="M43" s="117">
        <f t="shared" si="344"/>
        <v>0</v>
      </c>
      <c r="N43" s="67" t="str">
        <f t="shared" si="345"/>
        <v>0.0</v>
      </c>
      <c r="O43" s="361"/>
      <c r="P43" s="180" t="str">
        <f t="shared" si="346"/>
        <v>0.0</v>
      </c>
      <c r="Q43" s="118" t="str">
        <f t="shared" si="347"/>
        <v>F</v>
      </c>
      <c r="R43" s="117">
        <f t="shared" si="348"/>
        <v>0</v>
      </c>
      <c r="S43" s="67" t="str">
        <f t="shared" si="349"/>
        <v>0.0</v>
      </c>
      <c r="T43" s="272">
        <v>4</v>
      </c>
      <c r="U43" s="275"/>
      <c r="V43" s="275"/>
      <c r="W43" s="60">
        <f t="shared" si="350"/>
        <v>1.6</v>
      </c>
      <c r="X43" s="114">
        <f t="shared" si="351"/>
        <v>1.6</v>
      </c>
      <c r="Y43" s="176" t="str">
        <f t="shared" si="352"/>
        <v>1.6</v>
      </c>
      <c r="Z43" s="115" t="str">
        <f t="shared" si="353"/>
        <v>F</v>
      </c>
      <c r="AA43" s="116">
        <f t="shared" si="354"/>
        <v>0</v>
      </c>
      <c r="AB43" s="116" t="str">
        <f t="shared" si="355"/>
        <v>0.0</v>
      </c>
      <c r="AC43" s="61">
        <v>3</v>
      </c>
      <c r="AD43" s="27"/>
      <c r="AE43" s="281">
        <v>0</v>
      </c>
      <c r="AF43" s="297"/>
      <c r="AG43" s="195"/>
      <c r="AH43" s="53">
        <f t="shared" si="356"/>
        <v>0</v>
      </c>
      <c r="AI43" s="54">
        <f t="shared" si="357"/>
        <v>0</v>
      </c>
      <c r="AJ43" s="183" t="str">
        <f t="shared" si="358"/>
        <v>0.0</v>
      </c>
      <c r="AK43" s="115" t="str">
        <f t="shared" si="359"/>
        <v>F</v>
      </c>
      <c r="AL43" s="116">
        <f t="shared" si="360"/>
        <v>0</v>
      </c>
      <c r="AM43" s="116" t="str">
        <f t="shared" si="361"/>
        <v>0.0</v>
      </c>
      <c r="AN43" s="191">
        <v>3</v>
      </c>
      <c r="AO43" s="401"/>
      <c r="AP43" s="281">
        <v>0</v>
      </c>
      <c r="AQ43" s="297"/>
      <c r="AR43" s="195"/>
      <c r="AS43" s="5">
        <f t="shared" si="362"/>
        <v>0</v>
      </c>
      <c r="AT43" s="25">
        <f t="shared" si="363"/>
        <v>0</v>
      </c>
      <c r="AU43" s="176" t="str">
        <f t="shared" si="364"/>
        <v>0.0</v>
      </c>
      <c r="AV43" s="118" t="str">
        <f t="shared" si="365"/>
        <v>F</v>
      </c>
      <c r="AW43" s="117">
        <f t="shared" si="366"/>
        <v>0</v>
      </c>
      <c r="AX43" s="117" t="str">
        <f t="shared" si="367"/>
        <v>0.0</v>
      </c>
      <c r="AY43" s="61">
        <v>3</v>
      </c>
      <c r="AZ43" s="28"/>
      <c r="BA43" s="254">
        <v>1.7</v>
      </c>
      <c r="BB43" s="275"/>
      <c r="BC43" s="275"/>
      <c r="BD43" s="5">
        <f t="shared" si="368"/>
        <v>0.7</v>
      </c>
      <c r="BE43" s="114">
        <f t="shared" si="369"/>
        <v>0.7</v>
      </c>
      <c r="BF43" s="176" t="str">
        <f t="shared" si="370"/>
        <v>0.7</v>
      </c>
      <c r="BG43" s="115" t="str">
        <f t="shared" si="371"/>
        <v>F</v>
      </c>
      <c r="BH43" s="116">
        <f t="shared" si="372"/>
        <v>0</v>
      </c>
      <c r="BI43" s="116" t="str">
        <f t="shared" si="373"/>
        <v>0.0</v>
      </c>
      <c r="BJ43" s="61">
        <v>4</v>
      </c>
      <c r="BK43" s="27"/>
      <c r="BL43" s="284">
        <v>0</v>
      </c>
      <c r="BM43" s="297"/>
      <c r="BN43" s="195"/>
      <c r="BO43" s="5">
        <f t="shared" si="374"/>
        <v>0</v>
      </c>
      <c r="BP43" s="25">
        <f t="shared" si="375"/>
        <v>0</v>
      </c>
      <c r="BQ43" s="176" t="str">
        <f t="shared" si="376"/>
        <v>0.0</v>
      </c>
      <c r="BR43" s="118" t="str">
        <f t="shared" si="377"/>
        <v>F</v>
      </c>
      <c r="BS43" s="116">
        <f t="shared" si="378"/>
        <v>0</v>
      </c>
      <c r="BT43" s="116" t="str">
        <f t="shared" si="379"/>
        <v>0.0</v>
      </c>
      <c r="BU43" s="61">
        <v>3</v>
      </c>
      <c r="BV43" s="27"/>
      <c r="BW43" s="199"/>
      <c r="BX43" s="245"/>
      <c r="BY43" s="195"/>
      <c r="BZ43" s="192">
        <f>ROUND((BW43*0.4+BX43*0.6),1)</f>
        <v>0</v>
      </c>
      <c r="CA43" s="193">
        <f>ROUND(MAX((BW43*0.4+BX43*0.6),(BW43*0.4+BY43*0.6)),1)</f>
        <v>0</v>
      </c>
      <c r="CB43" s="176" t="str">
        <f>TEXT(CA43,"0.0")</f>
        <v>0.0</v>
      </c>
      <c r="CC43" s="194" t="str">
        <f>IF(CA43&gt;=8.5,"A",IF(CA43&gt;=8,"B+",IF(CA43&gt;=7,"B",IF(CA43&gt;=6.5,"C+",IF(CA43&gt;=5.5,"C",IF(CA43&gt;=5,"D+",IF(CA43&gt;=4,"D","F")))))))</f>
        <v>F</v>
      </c>
      <c r="CD43" s="116">
        <f>IF(CC43="A",4,IF(CC43="B+",3.5,IF(CC43="B",3,IF(CC43="C+",2.5,IF(CC43="C",2,IF(CC43="D+",1.5,IF(CC43="D",1,0)))))))</f>
        <v>0</v>
      </c>
      <c r="CE43" s="116" t="str">
        <f>TEXT(CD43,"0.0")</f>
        <v>0.0</v>
      </c>
      <c r="CF43" s="10"/>
      <c r="CG43" s="27"/>
      <c r="CH43" s="111">
        <f t="shared" si="380"/>
        <v>16</v>
      </c>
      <c r="CI43" s="109">
        <f t="shared" si="381"/>
        <v>0</v>
      </c>
      <c r="CJ43" s="105" t="str">
        <f t="shared" si="382"/>
        <v>0.00</v>
      </c>
      <c r="CK43" s="106"/>
      <c r="CL43" s="107">
        <f t="shared" si="383"/>
        <v>0</v>
      </c>
      <c r="CM43" s="108"/>
      <c r="CN43" s="412"/>
      <c r="CO43" s="421"/>
      <c r="CP43" s="122"/>
      <c r="CQ43" s="97"/>
      <c r="CR43" s="97"/>
      <c r="CS43" s="5">
        <f>ROUND((CP43*0.4+CQ43*0.6),1)</f>
        <v>0</v>
      </c>
      <c r="CT43" s="25">
        <f>ROUND(MAX((CP43*0.4+CQ43*0.6),(CP43*0.4+CR43*0.6)),1)</f>
        <v>0</v>
      </c>
      <c r="CU43" s="176" t="str">
        <f>TEXT(CT43,"0.0")</f>
        <v>0.0</v>
      </c>
      <c r="CV43" s="118" t="str">
        <f>IF(CT43&gt;=8.5,"A",IF(CT43&gt;=8,"B+",IF(CT43&gt;=7,"B",IF(CT43&gt;=6.5,"C+",IF(CT43&gt;=5.5,"C",IF(CT43&gt;=5,"D+",IF(CT43&gt;=4,"D","F")))))))</f>
        <v>F</v>
      </c>
      <c r="CW43" s="117">
        <f>IF(CV43="A",4,IF(CV43="B+",3.5,IF(CV43="B",3,IF(CV43="C+",2.5,IF(CV43="C",2,IF(CV43="D+",1.5,IF(CV43="D",1,0)))))))</f>
        <v>0</v>
      </c>
      <c r="CX43" s="117" t="str">
        <f>TEXT(CW43,"0.0")</f>
        <v>0.0</v>
      </c>
      <c r="CY43" s="10">
        <v>2</v>
      </c>
      <c r="CZ43" s="27"/>
      <c r="DA43" s="122"/>
      <c r="DB43" s="97"/>
      <c r="DC43" s="97"/>
      <c r="DD43" s="5">
        <f>ROUND((DA43*0.4+DB43*0.6),1)</f>
        <v>0</v>
      </c>
      <c r="DE43" s="25">
        <f>ROUND(MAX((DA43*0.4+DB43*0.6),(DA43*0.4+DC43*0.6)),1)</f>
        <v>0</v>
      </c>
      <c r="DF43" s="176" t="str">
        <f>TEXT(DE43,"0.0")</f>
        <v>0.0</v>
      </c>
      <c r="DG43" s="118" t="str">
        <f>IF(DE43&gt;=8.5,"A",IF(DE43&gt;=8,"B+",IF(DE43&gt;=7,"B",IF(DE43&gt;=6.5,"C+",IF(DE43&gt;=5.5,"C",IF(DE43&gt;=5,"D+",IF(DE43&gt;=4,"D","F")))))))</f>
        <v>F</v>
      </c>
      <c r="DH43" s="117">
        <f>IF(DG43="A",4,IF(DG43="B+",3.5,IF(DG43="B",3,IF(DG43="C+",2.5,IF(DG43="C",2,IF(DG43="D+",1.5,IF(DG43="D",1,0)))))))</f>
        <v>0</v>
      </c>
      <c r="DI43" s="117" t="str">
        <f>TEXT(DH43,"0.0")</f>
        <v>0.0</v>
      </c>
      <c r="DJ43" s="10">
        <v>2</v>
      </c>
      <c r="DK43" s="27"/>
      <c r="DL43" s="185">
        <v>0</v>
      </c>
      <c r="DM43" s="97"/>
      <c r="DN43" s="97"/>
      <c r="DO43" s="5">
        <f>ROUND((DL43*0.4+DM43*0.6),1)</f>
        <v>0</v>
      </c>
      <c r="DP43" s="25">
        <f>ROUND(MAX((DL43*0.4+DM43*0.6),(DL43*0.4+DN43*0.6)),1)</f>
        <v>0</v>
      </c>
      <c r="DQ43" s="176" t="str">
        <f>TEXT(DP43,"0.0")</f>
        <v>0.0</v>
      </c>
      <c r="DR43" s="118" t="str">
        <f>IF(DP43&gt;=8.5,"A",IF(DP43&gt;=8,"B+",IF(DP43&gt;=7,"B",IF(DP43&gt;=6.5,"C+",IF(DP43&gt;=5.5,"C",IF(DP43&gt;=5,"D+",IF(DP43&gt;=4,"D","F")))))))</f>
        <v>F</v>
      </c>
      <c r="DS43" s="117">
        <f>IF(DR43="A",4,IF(DR43="B+",3.5,IF(DR43="B",3,IF(DR43="C+",2.5,IF(DR43="C",2,IF(DR43="D+",1.5,IF(DR43="D",1,0)))))))</f>
        <v>0</v>
      </c>
      <c r="DT43" s="117" t="str">
        <f>TEXT(DS43,"0.0")</f>
        <v>0.0</v>
      </c>
      <c r="DU43" s="10">
        <v>2</v>
      </c>
      <c r="DV43" s="27"/>
      <c r="DW43" s="159"/>
      <c r="DX43" s="97"/>
      <c r="DY43" s="97"/>
      <c r="DZ43" s="5">
        <f>ROUND((DW43*0.4+DX43*0.6),1)</f>
        <v>0</v>
      </c>
      <c r="EA43" s="25">
        <f>ROUND(MAX((DW43*0.4+DX43*0.6),(DW43*0.4+DY43*0.6)),1)</f>
        <v>0</v>
      </c>
      <c r="EB43" s="176" t="str">
        <f>TEXT(EA43,"0.0")</f>
        <v>0.0</v>
      </c>
      <c r="EC43" s="118" t="str">
        <f>IF(EA43&gt;=8.5,"A",IF(EA43&gt;=8,"B+",IF(EA43&gt;=7,"B",IF(EA43&gt;=6.5,"C+",IF(EA43&gt;=5.5,"C",IF(EA43&gt;=5,"D+",IF(EA43&gt;=4,"D","F")))))))</f>
        <v>F</v>
      </c>
      <c r="ED43" s="117">
        <f>IF(EC43="A",4,IF(EC43="B+",3.5,IF(EC43="B",3,IF(EC43="C+",2.5,IF(EC43="C",2,IF(EC43="D+",1.5,IF(EC43="D",1,0)))))))</f>
        <v>0</v>
      </c>
      <c r="EE43" s="117" t="str">
        <f>TEXT(ED43,"0.0")</f>
        <v>0.0</v>
      </c>
      <c r="EF43" s="10"/>
      <c r="EG43" s="27"/>
      <c r="EH43" s="185">
        <v>0</v>
      </c>
      <c r="EI43" s="97"/>
      <c r="EJ43" s="97"/>
      <c r="EK43" s="5">
        <f>ROUND((EH43*0.4+EI43*0.6),1)</f>
        <v>0</v>
      </c>
      <c r="EL43" s="25">
        <f>ROUND(MAX((EH43*0.4+EI43*0.6),(EH43*0.4+EJ43*0.6)),1)</f>
        <v>0</v>
      </c>
      <c r="EM43" s="176" t="str">
        <f>TEXT(EL43,"0.0")</f>
        <v>0.0</v>
      </c>
      <c r="EN43" s="118" t="str">
        <f>IF(EL43&gt;=8.5,"A",IF(EL43&gt;=8,"B+",IF(EL43&gt;=7,"B",IF(EL43&gt;=6.5,"C+",IF(EL43&gt;=5.5,"C",IF(EL43&gt;=5,"D+",IF(EL43&gt;=4,"D","F")))))))</f>
        <v>F</v>
      </c>
      <c r="EO43" s="117">
        <f>IF(EN43="A",4,IF(EN43="B+",3.5,IF(EN43="B",3,IF(EN43="C+",2.5,IF(EN43="C",2,IF(EN43="D+",1.5,IF(EN43="D",1,0)))))))</f>
        <v>0</v>
      </c>
      <c r="EP43" s="117" t="str">
        <f>TEXT(EO43,"0.0")</f>
        <v>0.0</v>
      </c>
      <c r="EQ43" s="10">
        <v>4</v>
      </c>
      <c r="ER43" s="27"/>
      <c r="ES43" s="122"/>
      <c r="ET43" s="97"/>
      <c r="EU43" s="97"/>
      <c r="EV43" s="5">
        <f>ROUND((ES43*0.4+ET43*0.6),1)</f>
        <v>0</v>
      </c>
      <c r="EW43" s="25">
        <f>ROUND(MAX((ES43*0.4+ET43*0.6),(ES43*0.4+EU43*0.6)),1)</f>
        <v>0</v>
      </c>
      <c r="EX43" s="176" t="str">
        <f>TEXT(EW43,"0.0")</f>
        <v>0.0</v>
      </c>
      <c r="EY43" s="118" t="str">
        <f>IF(EW43&gt;=8.5,"A",IF(EW43&gt;=8,"B+",IF(EW43&gt;=7,"B",IF(EW43&gt;=6.5,"C+",IF(EW43&gt;=5.5,"C",IF(EW43&gt;=5,"D+",IF(EW43&gt;=4,"D","F")))))))</f>
        <v>F</v>
      </c>
      <c r="EZ43" s="117">
        <f>IF(EY43="A",4,IF(EY43="B+",3.5,IF(EY43="B",3,IF(EY43="C+",2.5,IF(EY43="C",2,IF(EY43="D+",1.5,IF(EY43="D",1,0)))))))</f>
        <v>0</v>
      </c>
      <c r="FA43" s="117" t="str">
        <f>TEXT(EZ43,"0.0")</f>
        <v>0.0</v>
      </c>
      <c r="FB43" s="10">
        <v>3</v>
      </c>
      <c r="FC43" s="27"/>
      <c r="FD43" s="508"/>
      <c r="FE43" s="547"/>
      <c r="FF43" s="547"/>
      <c r="FG43" s="5">
        <f>ROUND((FD43*0.4+FE43*0.6),1)</f>
        <v>0</v>
      </c>
      <c r="FH43" s="25">
        <f>ROUND(MAX((FD43*0.4+FE43*0.6),(FD43*0.4+FF43*0.6)),1)</f>
        <v>0</v>
      </c>
      <c r="FI43" s="176" t="str">
        <f>TEXT(FH43,"0.0")</f>
        <v>0.0</v>
      </c>
      <c r="FJ43" s="118" t="str">
        <f>IF(FH43&gt;=8.5,"A",IF(FH43&gt;=8,"B+",IF(FH43&gt;=7,"B",IF(FH43&gt;=6.5,"C+",IF(FH43&gt;=5.5,"C",IF(FH43&gt;=5,"D+",IF(FH43&gt;=4,"D","F")))))))</f>
        <v>F</v>
      </c>
      <c r="FK43" s="117">
        <f>IF(FJ43="A",4,IF(FJ43="B+",3.5,IF(FJ43="B",3,IF(FJ43="C+",2.5,IF(FJ43="C",2,IF(FJ43="D+",1.5,IF(FJ43="D",1,0)))))))</f>
        <v>0</v>
      </c>
      <c r="FL43" s="117" t="str">
        <f>TEXT(FK43,"0.0")</f>
        <v>0.0</v>
      </c>
      <c r="FM43" s="10">
        <v>2</v>
      </c>
      <c r="FN43" s="27"/>
      <c r="FO43" s="497">
        <f>CY43+DJ43+DU43+EF43+EQ43+FB43+FM43</f>
        <v>15</v>
      </c>
      <c r="FP43" s="498">
        <f>(CW43*CY43+DH43*DJ43+DS43*DU43+ED43*EF43+EO43*EQ43+EZ43*FB43+FK43*FM43)/FO43</f>
        <v>0</v>
      </c>
      <c r="FQ43" s="499" t="str">
        <f>TEXT(FP43,"0.00")</f>
        <v>0.00</v>
      </c>
      <c r="FR43" s="600" t="str">
        <f>IF(AND(FP43&lt;1),"Cảnh báo KQHT","Lên lớp")</f>
        <v>Cảnh báo KQHT</v>
      </c>
      <c r="FS43" s="497">
        <f>CH43+FO43</f>
        <v>31</v>
      </c>
      <c r="FT43" s="498">
        <f>(CI43*CH43+FO43*FP43)/FS43</f>
        <v>0</v>
      </c>
      <c r="FU43" s="499" t="str">
        <f>TEXT(FT43,"0.00")</f>
        <v>0.00</v>
      </c>
      <c r="FV43" s="504">
        <f>AD43+AO43+AZ43+BK43+BV43+CG43+CZ43+DK43+DV43+EG43+ER43+FC43+FN43</f>
        <v>0</v>
      </c>
      <c r="FW43" s="500" t="e">
        <f>(FN43*FH43+FC43*EW43+ER43*EL43+EG43*EA43+DV43*DP43+DK43*DE43+CZ43*CT43+CG43*CA43+BV43*BP43+BK43*BE43+AZ43*AT43+AO43*AI43+AD43*X43)/FV43</f>
        <v>#DIV/0!</v>
      </c>
      <c r="FX43" s="501" t="e">
        <f>(AA43*AD43+AL43*AO43+AW43*AZ43+BH43*BK43+BS43*BV43+CD43*CG43+CW43*CZ43+DH43*DK43+DS43*DV43+ED43*EG43+EO43*ER43+EZ43*FC43+FK43*FN43)/FV43</f>
        <v>#DIV/0!</v>
      </c>
      <c r="FY43" s="502" t="e">
        <f>IF(AND(FX43&lt;1.2),"Cảnh báo KQHT","Lên lớp")</f>
        <v>#DIV/0!</v>
      </c>
      <c r="FZ43" s="488"/>
      <c r="GA43" s="488"/>
      <c r="GB43" s="488"/>
      <c r="GC43" s="488"/>
      <c r="GD43" s="488"/>
      <c r="GE43" s="488"/>
      <c r="GF43" s="488"/>
      <c r="GG43" s="488"/>
      <c r="GH43" s="488"/>
      <c r="GI43" s="488"/>
      <c r="GJ43" s="488"/>
      <c r="GK43" s="641"/>
      <c r="GL43" s="641"/>
      <c r="GM43" s="641"/>
      <c r="GN43" s="641"/>
      <c r="GO43" s="641"/>
      <c r="GP43" s="641"/>
      <c r="GQ43" s="641"/>
      <c r="GR43" s="641"/>
      <c r="GS43" s="641"/>
      <c r="GT43" s="641"/>
      <c r="GU43" s="637"/>
      <c r="GV43" s="638"/>
      <c r="GW43" s="638"/>
      <c r="GX43" s="638"/>
      <c r="GY43" s="638"/>
      <c r="GZ43" s="638"/>
      <c r="HA43" s="638"/>
      <c r="HB43" s="638"/>
      <c r="HC43" s="638"/>
      <c r="HD43" s="638"/>
      <c r="HE43" s="639"/>
    </row>
    <row r="44" spans="1:373" ht="17.25" customHeight="1" x14ac:dyDescent="0.3">
      <c r="A44" s="612">
        <v>58</v>
      </c>
      <c r="B44" s="611" t="s">
        <v>99</v>
      </c>
      <c r="C44" s="747" t="s">
        <v>472</v>
      </c>
      <c r="D44" s="613" t="s">
        <v>213</v>
      </c>
      <c r="E44" s="614" t="s">
        <v>25</v>
      </c>
      <c r="F44" s="442" t="s">
        <v>805</v>
      </c>
      <c r="G44" s="209" t="s">
        <v>638</v>
      </c>
      <c r="H44" s="210" t="s">
        <v>16</v>
      </c>
      <c r="I44" s="355" t="s">
        <v>379</v>
      </c>
      <c r="J44" s="385"/>
      <c r="K44" s="381" t="str">
        <f t="shared" si="342"/>
        <v>0.0</v>
      </c>
      <c r="L44" s="302" t="str">
        <f t="shared" si="343"/>
        <v>F</v>
      </c>
      <c r="M44" s="117">
        <f t="shared" si="344"/>
        <v>0</v>
      </c>
      <c r="N44" s="67" t="str">
        <f t="shared" si="345"/>
        <v>0.0</v>
      </c>
      <c r="O44" s="361"/>
      <c r="P44" s="180" t="str">
        <f t="shared" si="346"/>
        <v>0.0</v>
      </c>
      <c r="Q44" s="118" t="str">
        <f t="shared" si="347"/>
        <v>F</v>
      </c>
      <c r="R44" s="117">
        <f t="shared" si="348"/>
        <v>0</v>
      </c>
      <c r="S44" s="67" t="str">
        <f t="shared" si="349"/>
        <v>0.0</v>
      </c>
      <c r="T44" s="273">
        <v>5.8</v>
      </c>
      <c r="U44" s="275">
        <v>5</v>
      </c>
      <c r="V44" s="275"/>
      <c r="W44" s="248">
        <f t="shared" si="350"/>
        <v>5.3</v>
      </c>
      <c r="X44" s="249">
        <f t="shared" si="351"/>
        <v>5.3</v>
      </c>
      <c r="Y44" s="176" t="str">
        <f t="shared" si="352"/>
        <v>5.3</v>
      </c>
      <c r="Z44" s="250" t="str">
        <f t="shared" si="353"/>
        <v>D+</v>
      </c>
      <c r="AA44" s="251">
        <f t="shared" si="354"/>
        <v>1.5</v>
      </c>
      <c r="AB44" s="251" t="str">
        <f t="shared" si="355"/>
        <v>1.5</v>
      </c>
      <c r="AC44" s="252">
        <v>3</v>
      </c>
      <c r="AD44" s="27">
        <v>3</v>
      </c>
      <c r="AE44" s="31">
        <v>5</v>
      </c>
      <c r="AF44" s="82">
        <v>2</v>
      </c>
      <c r="AG44" s="82">
        <v>2</v>
      </c>
      <c r="AH44" s="53">
        <f t="shared" si="356"/>
        <v>3.2</v>
      </c>
      <c r="AI44" s="54">
        <f t="shared" si="357"/>
        <v>3.2</v>
      </c>
      <c r="AJ44" s="183" t="str">
        <f t="shared" si="358"/>
        <v>3.2</v>
      </c>
      <c r="AK44" s="118" t="str">
        <f t="shared" si="359"/>
        <v>F</v>
      </c>
      <c r="AL44" s="117">
        <f t="shared" si="360"/>
        <v>0</v>
      </c>
      <c r="AM44" s="117" t="str">
        <f t="shared" si="361"/>
        <v>0.0</v>
      </c>
      <c r="AN44" s="119">
        <v>3</v>
      </c>
      <c r="AO44" s="401"/>
      <c r="AP44" s="400">
        <v>0</v>
      </c>
      <c r="AQ44" s="82"/>
      <c r="AR44" s="14"/>
      <c r="AS44" s="5">
        <f t="shared" si="362"/>
        <v>0</v>
      </c>
      <c r="AT44" s="25">
        <f t="shared" si="363"/>
        <v>0</v>
      </c>
      <c r="AU44" s="176" t="str">
        <f t="shared" si="364"/>
        <v>0.0</v>
      </c>
      <c r="AV44" s="118" t="str">
        <f t="shared" si="365"/>
        <v>F</v>
      </c>
      <c r="AW44" s="117">
        <f t="shared" si="366"/>
        <v>0</v>
      </c>
      <c r="AX44" s="117" t="str">
        <f t="shared" si="367"/>
        <v>0.0</v>
      </c>
      <c r="AY44" s="10">
        <v>3</v>
      </c>
      <c r="AZ44" s="347"/>
      <c r="BA44" s="254">
        <v>0</v>
      </c>
      <c r="BB44" s="275"/>
      <c r="BC44" s="275"/>
      <c r="BD44" s="5">
        <f t="shared" si="368"/>
        <v>0</v>
      </c>
      <c r="BE44" s="249">
        <f t="shared" si="369"/>
        <v>0</v>
      </c>
      <c r="BF44" s="176" t="str">
        <f t="shared" si="370"/>
        <v>0.0</v>
      </c>
      <c r="BG44" s="250" t="str">
        <f t="shared" si="371"/>
        <v>F</v>
      </c>
      <c r="BH44" s="251">
        <f t="shared" si="372"/>
        <v>0</v>
      </c>
      <c r="BI44" s="251" t="str">
        <f t="shared" si="373"/>
        <v>0.0</v>
      </c>
      <c r="BJ44" s="252">
        <v>4</v>
      </c>
      <c r="BK44" s="27"/>
      <c r="BL44" s="402">
        <v>0</v>
      </c>
      <c r="BM44" s="297"/>
      <c r="BN44" s="286"/>
      <c r="BO44" s="5">
        <f t="shared" si="374"/>
        <v>0</v>
      </c>
      <c r="BP44" s="25">
        <f t="shared" si="375"/>
        <v>0</v>
      </c>
      <c r="BQ44" s="176" t="str">
        <f t="shared" si="376"/>
        <v>0.0</v>
      </c>
      <c r="BR44" s="118" t="str">
        <f t="shared" si="377"/>
        <v>F</v>
      </c>
      <c r="BS44" s="287">
        <f t="shared" si="378"/>
        <v>0</v>
      </c>
      <c r="BT44" s="287" t="str">
        <f t="shared" si="379"/>
        <v>0.0</v>
      </c>
      <c r="BU44" s="288">
        <v>3</v>
      </c>
      <c r="BV44" s="27"/>
      <c r="BW44" s="113"/>
      <c r="BX44" s="14"/>
      <c r="BY44" s="14"/>
      <c r="BZ44" s="142">
        <f t="shared" ref="BZ44" si="412">ROUND((BW44*0.4+BX44*0.6),1)</f>
        <v>0</v>
      </c>
      <c r="CA44" s="143">
        <f t="shared" ref="CA44" si="413">ROUND(MAX((BW44*0.4+BX44*0.6),(BW44*0.4+BY44*0.6)),1)</f>
        <v>0</v>
      </c>
      <c r="CB44" s="176" t="str">
        <f t="shared" ref="CB44" si="414">TEXT(CA44,"0.0")</f>
        <v>0.0</v>
      </c>
      <c r="CC44" s="144" t="str">
        <f t="shared" ref="CC44" si="415">IF(CA44&gt;=8.5,"A",IF(CA44&gt;=8,"B+",IF(CA44&gt;=7,"B",IF(CA44&gt;=6.5,"C+",IF(CA44&gt;=5.5,"C",IF(CA44&gt;=5,"D+",IF(CA44&gt;=4,"D","F")))))))</f>
        <v>F</v>
      </c>
      <c r="CD44" s="117">
        <f t="shared" ref="CD44" si="416">IF(CC44="A",4,IF(CC44="B+",3.5,IF(CC44="B",3,IF(CC44="C+",2.5,IF(CC44="C",2,IF(CC44="D+",1.5,IF(CC44="D",1,0)))))))</f>
        <v>0</v>
      </c>
      <c r="CE44" s="117" t="str">
        <f t="shared" ref="CE44" si="417">TEXT(CD44,"0.0")</f>
        <v>0.0</v>
      </c>
      <c r="CF44" s="14"/>
      <c r="CG44" s="29"/>
      <c r="CH44" s="111">
        <f t="shared" si="380"/>
        <v>16</v>
      </c>
      <c r="CI44" s="109">
        <f t="shared" si="381"/>
        <v>0.28125</v>
      </c>
      <c r="CJ44" s="105" t="str">
        <f t="shared" si="382"/>
        <v>0.28</v>
      </c>
      <c r="CK44" s="106"/>
      <c r="CL44" s="107">
        <f t="shared" si="383"/>
        <v>3</v>
      </c>
      <c r="CM44" s="108"/>
      <c r="CN44" s="412"/>
      <c r="CO44" s="421"/>
      <c r="CP44" s="185">
        <v>0</v>
      </c>
      <c r="CQ44" s="97"/>
      <c r="CR44" s="97"/>
      <c r="CS44" s="5">
        <f>ROUND((CP44*0.4+CQ44*0.6),1)</f>
        <v>0</v>
      </c>
      <c r="CT44" s="25">
        <f>ROUND(MAX((CP44*0.4+CQ44*0.6),(CP44*0.4+CR44*0.6)),1)</f>
        <v>0</v>
      </c>
      <c r="CU44" s="176" t="str">
        <f>TEXT(CT44,"0.0")</f>
        <v>0.0</v>
      </c>
      <c r="CV44" s="118" t="str">
        <f>IF(CT44&gt;=8.5,"A",IF(CT44&gt;=8,"B+",IF(CT44&gt;=7,"B",IF(CT44&gt;=6.5,"C+",IF(CT44&gt;=5.5,"C",IF(CT44&gt;=5,"D+",IF(CT44&gt;=4,"D","F")))))))</f>
        <v>F</v>
      </c>
      <c r="CW44" s="117">
        <f>IF(CV44="A",4,IF(CV44="B+",3.5,IF(CV44="B",3,IF(CV44="C+",2.5,IF(CV44="C",2,IF(CV44="D+",1.5,IF(CV44="D",1,0)))))))</f>
        <v>0</v>
      </c>
      <c r="CX44" s="117" t="str">
        <f>TEXT(CW44,"0.0")</f>
        <v>0.0</v>
      </c>
      <c r="CY44" s="10">
        <v>2</v>
      </c>
      <c r="CZ44" s="27"/>
      <c r="DA44" s="185">
        <v>0.5</v>
      </c>
      <c r="DB44" s="97"/>
      <c r="DC44" s="97"/>
      <c r="DD44" s="5">
        <f>ROUND((DA44*0.4+DB44*0.6),1)</f>
        <v>0.2</v>
      </c>
      <c r="DE44" s="25">
        <f>ROUND(MAX((DA44*0.4+DB44*0.6),(DA44*0.4+DC44*0.6)),1)</f>
        <v>0.2</v>
      </c>
      <c r="DF44" s="176" t="str">
        <f>TEXT(DE44,"0.0")</f>
        <v>0.2</v>
      </c>
      <c r="DG44" s="118" t="str">
        <f>IF(DE44&gt;=8.5,"A",IF(DE44&gt;=8,"B+",IF(DE44&gt;=7,"B",IF(DE44&gt;=6.5,"C+",IF(DE44&gt;=5.5,"C",IF(DE44&gt;=5,"D+",IF(DE44&gt;=4,"D","F")))))))</f>
        <v>F</v>
      </c>
      <c r="DH44" s="117">
        <f>IF(DG44="A",4,IF(DG44="B+",3.5,IF(DG44="B",3,IF(DG44="C+",2.5,IF(DG44="C",2,IF(DG44="D+",1.5,IF(DG44="D",1,0)))))))</f>
        <v>0</v>
      </c>
      <c r="DI44" s="117" t="str">
        <f>TEXT(DH44,"0.0")</f>
        <v>0.0</v>
      </c>
      <c r="DJ44" s="10">
        <v>2</v>
      </c>
      <c r="DK44" s="27"/>
      <c r="DL44" s="185">
        <v>0</v>
      </c>
      <c r="DM44" s="97"/>
      <c r="DN44" s="97"/>
      <c r="DO44" s="5">
        <f>ROUND((DL44*0.4+DM44*0.6),1)</f>
        <v>0</v>
      </c>
      <c r="DP44" s="25">
        <f>ROUND(MAX((DL44*0.4+DM44*0.6),(DL44*0.4+DN44*0.6)),1)</f>
        <v>0</v>
      </c>
      <c r="DQ44" s="176" t="str">
        <f>TEXT(DP44,"0.0")</f>
        <v>0.0</v>
      </c>
      <c r="DR44" s="118" t="str">
        <f>IF(DP44&gt;=8.5,"A",IF(DP44&gt;=8,"B+",IF(DP44&gt;=7,"B",IF(DP44&gt;=6.5,"C+",IF(DP44&gt;=5.5,"C",IF(DP44&gt;=5,"D+",IF(DP44&gt;=4,"D","F")))))))</f>
        <v>F</v>
      </c>
      <c r="DS44" s="117">
        <f>IF(DR44="A",4,IF(DR44="B+",3.5,IF(DR44="B",3,IF(DR44="C+",2.5,IF(DR44="C",2,IF(DR44="D+",1.5,IF(DR44="D",1,0)))))))</f>
        <v>0</v>
      </c>
      <c r="DT44" s="117" t="str">
        <f>TEXT(DS44,"0.0")</f>
        <v>0.0</v>
      </c>
      <c r="DU44" s="10">
        <v>2</v>
      </c>
      <c r="DV44" s="27"/>
      <c r="DW44" s="185"/>
      <c r="DX44" s="97"/>
      <c r="DY44" s="97"/>
      <c r="DZ44" s="5">
        <f>ROUND((DW44*0.4+DX44*0.6),1)</f>
        <v>0</v>
      </c>
      <c r="EA44" s="25">
        <f>ROUND(MAX((DW44*0.4+DX44*0.6),(DW44*0.4+DY44*0.6)),1)</f>
        <v>0</v>
      </c>
      <c r="EB44" s="176" t="str">
        <f>TEXT(EA44,"0.0")</f>
        <v>0.0</v>
      </c>
      <c r="EC44" s="118" t="str">
        <f>IF(EA44&gt;=8.5,"A",IF(EA44&gt;=8,"B+",IF(EA44&gt;=7,"B",IF(EA44&gt;=6.5,"C+",IF(EA44&gt;=5.5,"C",IF(EA44&gt;=5,"D+",IF(EA44&gt;=4,"D","F")))))))</f>
        <v>F</v>
      </c>
      <c r="ED44" s="117">
        <f>IF(EC44="A",4,IF(EC44="B+",3.5,IF(EC44="B",3,IF(EC44="C+",2.5,IF(EC44="C",2,IF(EC44="D+",1.5,IF(EC44="D",1,0)))))))</f>
        <v>0</v>
      </c>
      <c r="EE44" s="117" t="str">
        <f>TEXT(ED44,"0.0")</f>
        <v>0.0</v>
      </c>
      <c r="EF44" s="10">
        <v>3</v>
      </c>
      <c r="EG44" s="27"/>
      <c r="EH44" s="185">
        <v>0</v>
      </c>
      <c r="EI44" s="97"/>
      <c r="EJ44" s="97"/>
      <c r="EK44" s="5">
        <f>ROUND((EH44*0.4+EI44*0.6),1)</f>
        <v>0</v>
      </c>
      <c r="EL44" s="25">
        <f>ROUND(MAX((EH44*0.4+EI44*0.6),(EH44*0.4+EJ44*0.6)),1)</f>
        <v>0</v>
      </c>
      <c r="EM44" s="176" t="str">
        <f>TEXT(EL44,"0.0")</f>
        <v>0.0</v>
      </c>
      <c r="EN44" s="118" t="str">
        <f>IF(EL44&gt;=8.5,"A",IF(EL44&gt;=8,"B+",IF(EL44&gt;=7,"B",IF(EL44&gt;=6.5,"C+",IF(EL44&gt;=5.5,"C",IF(EL44&gt;=5,"D+",IF(EL44&gt;=4,"D","F")))))))</f>
        <v>F</v>
      </c>
      <c r="EO44" s="117">
        <f>IF(EN44="A",4,IF(EN44="B+",3.5,IF(EN44="B",3,IF(EN44="C+",2.5,IF(EN44="C",2,IF(EN44="D+",1.5,IF(EN44="D",1,0)))))))</f>
        <v>0</v>
      </c>
      <c r="EP44" s="117" t="str">
        <f>TEXT(EO44,"0.0")</f>
        <v>0.0</v>
      </c>
      <c r="EQ44" s="10">
        <v>4</v>
      </c>
      <c r="ER44" s="27"/>
      <c r="ES44" s="185">
        <v>0</v>
      </c>
      <c r="ET44" s="97"/>
      <c r="EU44" s="97"/>
      <c r="EV44" s="5">
        <f>ROUND((ES44*0.4+ET44*0.6),1)</f>
        <v>0</v>
      </c>
      <c r="EW44" s="25">
        <f>ROUND(MAX((ES44*0.4+ET44*0.6),(ES44*0.4+EU44*0.6)),1)</f>
        <v>0</v>
      </c>
      <c r="EX44" s="176" t="str">
        <f>TEXT(EW44,"0.0")</f>
        <v>0.0</v>
      </c>
      <c r="EY44" s="118" t="str">
        <f>IF(EW44&gt;=8.5,"A",IF(EW44&gt;=8,"B+",IF(EW44&gt;=7,"B",IF(EW44&gt;=6.5,"C+",IF(EW44&gt;=5.5,"C",IF(EW44&gt;=5,"D+",IF(EW44&gt;=4,"D","F")))))))</f>
        <v>F</v>
      </c>
      <c r="EZ44" s="117">
        <f>IF(EY44="A",4,IF(EY44="B+",3.5,IF(EY44="B",3,IF(EY44="C+",2.5,IF(EY44="C",2,IF(EY44="D+",1.5,IF(EY44="D",1,0)))))))</f>
        <v>0</v>
      </c>
      <c r="FA44" s="117" t="str">
        <f>TEXT(EZ44,"0.0")</f>
        <v>0.0</v>
      </c>
      <c r="FB44" s="10">
        <v>3</v>
      </c>
      <c r="FC44" s="27"/>
      <c r="FD44" s="508"/>
      <c r="FE44" s="547"/>
      <c r="FF44" s="547"/>
      <c r="FG44" s="5">
        <f>ROUND((FD44*0.4+FE44*0.6),1)</f>
        <v>0</v>
      </c>
      <c r="FH44" s="25">
        <f>ROUND(MAX((FD44*0.4+FE44*0.6),(FD44*0.4+FF44*0.6)),1)</f>
        <v>0</v>
      </c>
      <c r="FI44" s="176" t="str">
        <f>TEXT(FH44,"0.0")</f>
        <v>0.0</v>
      </c>
      <c r="FJ44" s="118" t="str">
        <f>IF(FH44&gt;=8.5,"A",IF(FH44&gt;=8,"B+",IF(FH44&gt;=7,"B",IF(FH44&gt;=6.5,"C+",IF(FH44&gt;=5.5,"C",IF(FH44&gt;=5,"D+",IF(FH44&gt;=4,"D","F")))))))</f>
        <v>F</v>
      </c>
      <c r="FK44" s="117">
        <f>IF(FJ44="A",4,IF(FJ44="B+",3.5,IF(FJ44="B",3,IF(FJ44="C+",2.5,IF(FJ44="C",2,IF(FJ44="D+",1.5,IF(FJ44="D",1,0)))))))</f>
        <v>0</v>
      </c>
      <c r="FL44" s="117" t="str">
        <f>TEXT(FK44,"0.0")</f>
        <v>0.0</v>
      </c>
      <c r="FM44" s="10">
        <v>2</v>
      </c>
      <c r="FN44" s="27"/>
      <c r="FO44" s="497">
        <f>CY44+DJ44+DU44+EF44+EQ44+FB44+FM44</f>
        <v>18</v>
      </c>
      <c r="FP44" s="498">
        <f>(CW44*CY44+DH44*DJ44+DS44*DU44+ED44*EF44+EO44*EQ44+EZ44*FB44+FK44*FM44)/FO44</f>
        <v>0</v>
      </c>
      <c r="FQ44" s="499" t="str">
        <f>TEXT(FP44,"0.00")</f>
        <v>0.00</v>
      </c>
      <c r="FR44" s="600" t="str">
        <f>IF(AND(FP44&lt;1),"Cảnh báo KQHT","Lên lớp")</f>
        <v>Cảnh báo KQHT</v>
      </c>
      <c r="FS44" s="497">
        <f>CH44+FO44</f>
        <v>34</v>
      </c>
      <c r="FT44" s="498">
        <f>(CI44*CH44+FO44*FP44)/FS44</f>
        <v>0.13235294117647059</v>
      </c>
      <c r="FU44" s="499" t="str">
        <f>TEXT(FT44,"0.00")</f>
        <v>0.13</v>
      </c>
      <c r="FV44" s="504">
        <f>AD44+AO44+AZ44+BK44+BV44+CG44+CZ44+DK44+DV44+EG44+ER44+FC44+FN44</f>
        <v>3</v>
      </c>
      <c r="FW44" s="500">
        <f>(FN44*FH44+FC44*EW44+ER44*EL44+EG44*EA44+DV44*DP44+DK44*DE44+CZ44*CT44+CG44*CA44+BV44*BP44+BK44*BE44+AZ44*AT44+AO44*AI44+AD44*X44)/FV44</f>
        <v>5.3</v>
      </c>
      <c r="FX44" s="501">
        <f>(AA44*AD44+AL44*AO44+AW44*AZ44+BH44*BK44+BS44*BV44+CD44*CG44+CW44*CZ44+DH44*DK44+DS44*DV44+ED44*EG44+EO44*ER44+EZ44*FC44+FK44*FN44)/FV44</f>
        <v>1.5</v>
      </c>
      <c r="FY44" s="502" t="str">
        <f>IF(AND(FX44&lt;1.2),"Cảnh báo KQHT","Lên lớp")</f>
        <v>Lên lớp</v>
      </c>
      <c r="FZ44" s="488"/>
      <c r="GA44" s="488"/>
      <c r="GB44" s="488"/>
      <c r="GC44" s="488"/>
      <c r="GD44" s="488"/>
      <c r="GE44" s="488"/>
      <c r="GF44" s="488"/>
      <c r="GG44" s="488"/>
      <c r="GH44" s="488"/>
      <c r="GI44" s="488"/>
      <c r="GJ44" s="488"/>
      <c r="GK44" s="641"/>
      <c r="GL44" s="641"/>
      <c r="GM44" s="641"/>
      <c r="GN44" s="641"/>
      <c r="GO44" s="641"/>
      <c r="GP44" s="641"/>
      <c r="GQ44" s="641"/>
      <c r="GR44" s="641"/>
      <c r="GS44" s="641"/>
      <c r="GT44" s="641"/>
      <c r="GU44" s="637"/>
      <c r="GV44" s="638"/>
      <c r="GW44" s="638"/>
      <c r="GX44" s="638"/>
      <c r="GY44" s="638"/>
      <c r="GZ44" s="638"/>
      <c r="HA44" s="638"/>
      <c r="HB44" s="638"/>
      <c r="HC44" s="638"/>
      <c r="HD44" s="638"/>
      <c r="HE44" s="639"/>
    </row>
    <row r="45" spans="1:373" s="642" customFormat="1" ht="18.75" customHeight="1" x14ac:dyDescent="0.3">
      <c r="A45" s="611">
        <v>24</v>
      </c>
      <c r="B45" s="611" t="s">
        <v>99</v>
      </c>
      <c r="C45" s="612" t="s">
        <v>242</v>
      </c>
      <c r="D45" s="613" t="s">
        <v>243</v>
      </c>
      <c r="E45" s="614" t="s">
        <v>244</v>
      </c>
      <c r="F45" s="615" t="s">
        <v>661</v>
      </c>
      <c r="G45" s="211" t="s">
        <v>343</v>
      </c>
      <c r="H45" s="212" t="s">
        <v>16</v>
      </c>
      <c r="I45" s="356" t="s">
        <v>383</v>
      </c>
      <c r="J45" s="616">
        <v>5</v>
      </c>
      <c r="K45" s="381" t="str">
        <f t="shared" si="342"/>
        <v>5.0</v>
      </c>
      <c r="L45" s="617" t="str">
        <f t="shared" si="343"/>
        <v>D+</v>
      </c>
      <c r="M45" s="381">
        <f t="shared" si="344"/>
        <v>1.5</v>
      </c>
      <c r="N45" s="618" t="str">
        <f t="shared" si="345"/>
        <v>1.5</v>
      </c>
      <c r="O45" s="619"/>
      <c r="P45" s="182" t="str">
        <f t="shared" si="346"/>
        <v>0.0</v>
      </c>
      <c r="Q45" s="620" t="str">
        <f t="shared" si="347"/>
        <v>F</v>
      </c>
      <c r="R45" s="381">
        <f t="shared" si="348"/>
        <v>0</v>
      </c>
      <c r="S45" s="618" t="str">
        <f t="shared" si="349"/>
        <v>0.0</v>
      </c>
      <c r="T45" s="155">
        <v>6</v>
      </c>
      <c r="U45" s="123">
        <v>4</v>
      </c>
      <c r="V45" s="125"/>
      <c r="W45" s="621">
        <f t="shared" si="350"/>
        <v>4.8</v>
      </c>
      <c r="X45" s="381">
        <f t="shared" si="351"/>
        <v>4.8</v>
      </c>
      <c r="Y45" s="381" t="str">
        <f t="shared" si="352"/>
        <v>4.8</v>
      </c>
      <c r="Z45" s="620" t="str">
        <f t="shared" si="353"/>
        <v>D</v>
      </c>
      <c r="AA45" s="381">
        <f t="shared" si="354"/>
        <v>1</v>
      </c>
      <c r="AB45" s="381" t="str">
        <f t="shared" si="355"/>
        <v>1.0</v>
      </c>
      <c r="AC45" s="622">
        <v>3</v>
      </c>
      <c r="AD45" s="623">
        <v>3</v>
      </c>
      <c r="AE45" s="155">
        <v>5.2</v>
      </c>
      <c r="AF45" s="140">
        <v>6</v>
      </c>
      <c r="AG45" s="125"/>
      <c r="AH45" s="624">
        <f t="shared" si="356"/>
        <v>5.7</v>
      </c>
      <c r="AI45" s="625">
        <f t="shared" si="357"/>
        <v>5.7</v>
      </c>
      <c r="AJ45" s="625" t="str">
        <f t="shared" si="358"/>
        <v>5.7</v>
      </c>
      <c r="AK45" s="626" t="str">
        <f t="shared" si="359"/>
        <v>C</v>
      </c>
      <c r="AL45" s="625">
        <f t="shared" si="360"/>
        <v>2</v>
      </c>
      <c r="AM45" s="625" t="str">
        <f t="shared" si="361"/>
        <v>2.0</v>
      </c>
      <c r="AN45" s="627">
        <v>3</v>
      </c>
      <c r="AO45" s="627">
        <v>3</v>
      </c>
      <c r="AP45" s="153">
        <v>5</v>
      </c>
      <c r="AQ45" s="123"/>
      <c r="AR45" s="125"/>
      <c r="AS45" s="621">
        <f t="shared" si="362"/>
        <v>2</v>
      </c>
      <c r="AT45" s="381">
        <f t="shared" si="363"/>
        <v>2</v>
      </c>
      <c r="AU45" s="381" t="str">
        <f t="shared" si="364"/>
        <v>2.0</v>
      </c>
      <c r="AV45" s="620" t="str">
        <f t="shared" si="365"/>
        <v>F</v>
      </c>
      <c r="AW45" s="381">
        <f t="shared" si="366"/>
        <v>0</v>
      </c>
      <c r="AX45" s="381" t="str">
        <f t="shared" si="367"/>
        <v>0.0</v>
      </c>
      <c r="AY45" s="622">
        <v>3</v>
      </c>
      <c r="AZ45" s="623"/>
      <c r="BA45" s="159">
        <v>5.3</v>
      </c>
      <c r="BB45" s="141">
        <v>2</v>
      </c>
      <c r="BC45" s="123"/>
      <c r="BD45" s="621">
        <f t="shared" si="368"/>
        <v>3.3</v>
      </c>
      <c r="BE45" s="381">
        <f t="shared" si="369"/>
        <v>3.3</v>
      </c>
      <c r="BF45" s="381" t="str">
        <f t="shared" si="370"/>
        <v>3.3</v>
      </c>
      <c r="BG45" s="620" t="str">
        <f t="shared" si="371"/>
        <v>F</v>
      </c>
      <c r="BH45" s="381">
        <f t="shared" si="372"/>
        <v>0</v>
      </c>
      <c r="BI45" s="381" t="str">
        <f t="shared" si="373"/>
        <v>0.0</v>
      </c>
      <c r="BJ45" s="622">
        <v>4</v>
      </c>
      <c r="BK45" s="623"/>
      <c r="BL45" s="159">
        <v>5</v>
      </c>
      <c r="BM45" s="140">
        <v>3</v>
      </c>
      <c r="BN45" s="140"/>
      <c r="BO45" s="621">
        <f t="shared" si="374"/>
        <v>3.8</v>
      </c>
      <c r="BP45" s="381">
        <f t="shared" si="375"/>
        <v>3.8</v>
      </c>
      <c r="BQ45" s="381" t="str">
        <f t="shared" si="376"/>
        <v>3.8</v>
      </c>
      <c r="BR45" s="620" t="str">
        <f t="shared" si="377"/>
        <v>F</v>
      </c>
      <c r="BS45" s="381">
        <f t="shared" si="378"/>
        <v>0</v>
      </c>
      <c r="BT45" s="381" t="str">
        <f t="shared" si="379"/>
        <v>0.0</v>
      </c>
      <c r="BU45" s="622">
        <v>3</v>
      </c>
      <c r="BV45" s="628"/>
      <c r="BW45" s="159">
        <v>6.7</v>
      </c>
      <c r="BX45" s="163">
        <v>7</v>
      </c>
      <c r="BY45" s="163"/>
      <c r="BZ45" s="621">
        <f>ROUND((BW45*0.4+BX45*0.6),1)</f>
        <v>6.9</v>
      </c>
      <c r="CA45" s="381">
        <f>ROUND(MAX((BW45*0.4+BX45*0.6),(BW45*0.4+BY45*0.6)),1)</f>
        <v>6.9</v>
      </c>
      <c r="CB45" s="381" t="str">
        <f>TEXT(CA45,"0.0")</f>
        <v>6.9</v>
      </c>
      <c r="CC45" s="620" t="str">
        <f>IF(CA45&gt;=8.5,"A",IF(CA45&gt;=8,"B+",IF(CA45&gt;=7,"B",IF(CA45&gt;=6.5,"C+",IF(CA45&gt;=5.5,"C",IF(CA45&gt;=5,"D+",IF(CA45&gt;=4,"D","F")))))))</f>
        <v>C+</v>
      </c>
      <c r="CD45" s="381">
        <f>IF(CC45="A",4,IF(CC45="B+",3.5,IF(CC45="B",3,IF(CC45="C+",2.5,IF(CC45="C",2,IF(CC45="D+",1.5,IF(CC45="D",1,0)))))))</f>
        <v>2.5</v>
      </c>
      <c r="CE45" s="381" t="str">
        <f>TEXT(CD45,"0.0")</f>
        <v>2.5</v>
      </c>
      <c r="CF45" s="622">
        <v>2</v>
      </c>
      <c r="CG45" s="628">
        <v>2</v>
      </c>
      <c r="CH45" s="629">
        <f t="shared" si="380"/>
        <v>18</v>
      </c>
      <c r="CI45" s="630">
        <f t="shared" si="381"/>
        <v>0.77777777777777779</v>
      </c>
      <c r="CJ45" s="631" t="str">
        <f t="shared" si="382"/>
        <v>0.78</v>
      </c>
      <c r="CK45" s="632" t="str">
        <f>IF(AND(CI45&lt;0.8),"Cảnh báo KQHT","Lên lớp")</f>
        <v>Cảnh báo KQHT</v>
      </c>
      <c r="CL45" s="633">
        <f t="shared" si="383"/>
        <v>8</v>
      </c>
      <c r="CM45" s="634">
        <f xml:space="preserve"> (AA45*AD45+AL45*AO45+AW45*AZ45+BH45*BK45+BS45*BV45+CD45*CG45)/CL45</f>
        <v>1.75</v>
      </c>
      <c r="CN45" s="635" t="str">
        <f>IF(AND(CM45&lt;1.2),"Cảnh báo KQHT","Lên lớp")</f>
        <v>Lên lớp</v>
      </c>
      <c r="CO45" s="636" t="s">
        <v>490</v>
      </c>
      <c r="CP45" s="637"/>
      <c r="CQ45" s="638"/>
      <c r="CR45" s="638"/>
      <c r="CS45" s="638"/>
      <c r="CT45" s="638"/>
      <c r="CU45" s="638"/>
      <c r="CV45" s="638"/>
      <c r="CW45" s="638"/>
      <c r="CX45" s="638"/>
      <c r="CY45" s="638"/>
      <c r="CZ45" s="639"/>
      <c r="DA45" s="159">
        <v>0</v>
      </c>
      <c r="DB45" s="640"/>
      <c r="DC45" s="640"/>
      <c r="DD45" s="638"/>
      <c r="DE45" s="638"/>
      <c r="DF45" s="638"/>
      <c r="DG45" s="638"/>
      <c r="DH45" s="638"/>
      <c r="DI45" s="638"/>
      <c r="DJ45" s="622">
        <v>2</v>
      </c>
      <c r="DK45" s="639"/>
      <c r="DL45" s="637"/>
      <c r="DM45" s="638"/>
      <c r="DN45" s="638"/>
      <c r="DO45" s="638"/>
      <c r="DP45" s="638"/>
      <c r="DQ45" s="638"/>
      <c r="DR45" s="638"/>
      <c r="DS45" s="638"/>
      <c r="DT45" s="638"/>
      <c r="DU45" s="638"/>
      <c r="DV45" s="639"/>
      <c r="DW45" s="159"/>
      <c r="DX45" s="640"/>
      <c r="DY45" s="640"/>
      <c r="DZ45" s="638"/>
      <c r="EA45" s="638"/>
      <c r="EB45" s="638"/>
      <c r="EC45" s="638"/>
      <c r="ED45" s="638"/>
      <c r="EE45" s="638"/>
      <c r="EF45" s="622">
        <v>3</v>
      </c>
      <c r="EG45" s="639"/>
      <c r="EH45" s="637"/>
      <c r="EI45" s="638"/>
      <c r="EJ45" s="638"/>
      <c r="EK45" s="638"/>
      <c r="EL45" s="638"/>
      <c r="EM45" s="638"/>
      <c r="EN45" s="638"/>
      <c r="EO45" s="638"/>
      <c r="EP45" s="638"/>
      <c r="EQ45" s="638"/>
      <c r="ER45" s="639"/>
      <c r="ES45" s="637"/>
      <c r="ET45" s="638"/>
      <c r="EU45" s="638"/>
      <c r="EV45" s="638"/>
      <c r="EW45" s="638"/>
      <c r="EX45" s="638"/>
      <c r="EY45" s="638"/>
      <c r="EZ45" s="638"/>
      <c r="FA45" s="638"/>
      <c r="FB45" s="638"/>
      <c r="FC45" s="639"/>
      <c r="FD45" s="637"/>
      <c r="FE45" s="638"/>
      <c r="FF45" s="638"/>
      <c r="FG45" s="638"/>
      <c r="FH45" s="638"/>
      <c r="FI45" s="638"/>
      <c r="FJ45" s="638"/>
      <c r="FK45" s="638"/>
      <c r="FL45" s="638"/>
      <c r="FM45" s="638"/>
      <c r="FN45" s="639"/>
      <c r="FO45" s="641"/>
      <c r="FP45" s="641"/>
      <c r="FQ45" s="641"/>
      <c r="FR45" s="641"/>
      <c r="FS45" s="641"/>
      <c r="FT45" s="641"/>
      <c r="FU45" s="641"/>
      <c r="FV45" s="641"/>
      <c r="FW45" s="641"/>
      <c r="FX45" s="641"/>
      <c r="FY45" s="641"/>
      <c r="FZ45" s="641"/>
      <c r="GA45" s="641"/>
      <c r="GB45" s="641"/>
      <c r="GC45" s="641"/>
      <c r="GD45" s="641"/>
      <c r="GE45" s="641"/>
      <c r="GF45" s="641"/>
      <c r="GG45" s="641"/>
      <c r="GH45" s="641"/>
      <c r="GI45" s="641"/>
      <c r="GJ45" s="641"/>
      <c r="GK45" s="641"/>
      <c r="GL45" s="641"/>
      <c r="GM45" s="641"/>
      <c r="GN45" s="641"/>
      <c r="GO45" s="641"/>
      <c r="GP45" s="641"/>
      <c r="GQ45" s="641"/>
      <c r="GR45" s="641"/>
      <c r="GS45" s="641"/>
      <c r="GT45" s="641"/>
      <c r="GU45" s="637"/>
      <c r="GV45" s="638"/>
      <c r="GW45" s="638"/>
      <c r="GX45" s="638"/>
      <c r="GY45" s="638"/>
      <c r="GZ45" s="638"/>
      <c r="HA45" s="638"/>
      <c r="HB45" s="638"/>
      <c r="HC45" s="638"/>
      <c r="HD45" s="638"/>
      <c r="HE45" s="639"/>
    </row>
    <row r="46" spans="1:373" s="642" customFormat="1" ht="18.75" customHeight="1" x14ac:dyDescent="0.3">
      <c r="A46" s="611">
        <v>41</v>
      </c>
      <c r="B46" s="611" t="s">
        <v>99</v>
      </c>
      <c r="C46" s="612" t="s">
        <v>272</v>
      </c>
      <c r="D46" s="613" t="s">
        <v>273</v>
      </c>
      <c r="E46" s="614" t="s">
        <v>274</v>
      </c>
      <c r="F46" s="615" t="s">
        <v>664</v>
      </c>
      <c r="G46" s="211" t="s">
        <v>360</v>
      </c>
      <c r="H46" s="212" t="s">
        <v>16</v>
      </c>
      <c r="I46" s="356" t="s">
        <v>389</v>
      </c>
      <c r="J46" s="643">
        <v>5.3</v>
      </c>
      <c r="K46" s="381" t="str">
        <f t="shared" si="342"/>
        <v>5.3</v>
      </c>
      <c r="L46" s="617" t="str">
        <f t="shared" si="343"/>
        <v>D+</v>
      </c>
      <c r="M46" s="381">
        <f t="shared" si="344"/>
        <v>1.5</v>
      </c>
      <c r="N46" s="618" t="str">
        <f t="shared" si="345"/>
        <v>1.5</v>
      </c>
      <c r="O46" s="644"/>
      <c r="P46" s="182" t="str">
        <f t="shared" si="346"/>
        <v>0.0</v>
      </c>
      <c r="Q46" s="620" t="str">
        <f t="shared" si="347"/>
        <v>F</v>
      </c>
      <c r="R46" s="381">
        <f t="shared" si="348"/>
        <v>0</v>
      </c>
      <c r="S46" s="618" t="str">
        <f t="shared" si="349"/>
        <v>0.0</v>
      </c>
      <c r="T46" s="139">
        <v>7</v>
      </c>
      <c r="U46" s="140">
        <v>5</v>
      </c>
      <c r="V46" s="140"/>
      <c r="W46" s="621">
        <f t="shared" si="350"/>
        <v>5.8</v>
      </c>
      <c r="X46" s="381">
        <f t="shared" si="351"/>
        <v>5.8</v>
      </c>
      <c r="Y46" s="381" t="str">
        <f t="shared" si="352"/>
        <v>5.8</v>
      </c>
      <c r="Z46" s="620" t="str">
        <f t="shared" si="353"/>
        <v>C</v>
      </c>
      <c r="AA46" s="381">
        <f t="shared" si="354"/>
        <v>2</v>
      </c>
      <c r="AB46" s="381" t="str">
        <f t="shared" si="355"/>
        <v>2.0</v>
      </c>
      <c r="AC46" s="622">
        <v>3</v>
      </c>
      <c r="AD46" s="623">
        <v>3</v>
      </c>
      <c r="AE46" s="153">
        <v>6.7</v>
      </c>
      <c r="AF46" s="123">
        <v>5</v>
      </c>
      <c r="AG46" s="125"/>
      <c r="AH46" s="624">
        <f t="shared" si="356"/>
        <v>5.7</v>
      </c>
      <c r="AI46" s="625">
        <f t="shared" si="357"/>
        <v>5.7</v>
      </c>
      <c r="AJ46" s="625" t="str">
        <f t="shared" si="358"/>
        <v>5.7</v>
      </c>
      <c r="AK46" s="620" t="str">
        <f t="shared" si="359"/>
        <v>C</v>
      </c>
      <c r="AL46" s="381">
        <f t="shared" si="360"/>
        <v>2</v>
      </c>
      <c r="AM46" s="381" t="str">
        <f t="shared" si="361"/>
        <v>2.0</v>
      </c>
      <c r="AN46" s="645">
        <v>3</v>
      </c>
      <c r="AO46" s="627">
        <v>3</v>
      </c>
      <c r="AP46" s="153">
        <v>6.8</v>
      </c>
      <c r="AQ46" s="123">
        <v>6</v>
      </c>
      <c r="AR46" s="125"/>
      <c r="AS46" s="621">
        <f t="shared" si="362"/>
        <v>6.3</v>
      </c>
      <c r="AT46" s="381">
        <f t="shared" si="363"/>
        <v>6.3</v>
      </c>
      <c r="AU46" s="381" t="str">
        <f t="shared" si="364"/>
        <v>6.3</v>
      </c>
      <c r="AV46" s="620" t="str">
        <f t="shared" si="365"/>
        <v>C</v>
      </c>
      <c r="AW46" s="381">
        <f t="shared" si="366"/>
        <v>2</v>
      </c>
      <c r="AX46" s="381" t="str">
        <f t="shared" si="367"/>
        <v>2.0</v>
      </c>
      <c r="AY46" s="622">
        <v>3</v>
      </c>
      <c r="AZ46" s="623">
        <v>3</v>
      </c>
      <c r="BA46" s="159">
        <v>6.7</v>
      </c>
      <c r="BB46" s="140">
        <v>4</v>
      </c>
      <c r="BC46" s="140"/>
      <c r="BD46" s="621">
        <f t="shared" si="368"/>
        <v>5.0999999999999996</v>
      </c>
      <c r="BE46" s="381">
        <f t="shared" si="369"/>
        <v>5.0999999999999996</v>
      </c>
      <c r="BF46" s="381" t="str">
        <f t="shared" si="370"/>
        <v>5.1</v>
      </c>
      <c r="BG46" s="620" t="str">
        <f t="shared" si="371"/>
        <v>D+</v>
      </c>
      <c r="BH46" s="381">
        <f t="shared" si="372"/>
        <v>1.5</v>
      </c>
      <c r="BI46" s="381" t="str">
        <f t="shared" si="373"/>
        <v>1.5</v>
      </c>
      <c r="BJ46" s="622">
        <v>4</v>
      </c>
      <c r="BK46" s="623">
        <v>4</v>
      </c>
      <c r="BL46" s="159">
        <v>5</v>
      </c>
      <c r="BM46" s="123">
        <v>3</v>
      </c>
      <c r="BN46" s="123">
        <v>5</v>
      </c>
      <c r="BO46" s="621">
        <f t="shared" si="374"/>
        <v>3.8</v>
      </c>
      <c r="BP46" s="381">
        <f t="shared" si="375"/>
        <v>5</v>
      </c>
      <c r="BQ46" s="381" t="str">
        <f t="shared" si="376"/>
        <v>5.0</v>
      </c>
      <c r="BR46" s="620" t="str">
        <f t="shared" si="377"/>
        <v>D+</v>
      </c>
      <c r="BS46" s="381">
        <f t="shared" si="378"/>
        <v>1.5</v>
      </c>
      <c r="BT46" s="381" t="str">
        <f t="shared" si="379"/>
        <v>1.5</v>
      </c>
      <c r="BU46" s="622">
        <v>3</v>
      </c>
      <c r="BV46" s="628">
        <v>3</v>
      </c>
      <c r="BW46" s="159">
        <v>5</v>
      </c>
      <c r="BX46" s="456"/>
      <c r="BY46" s="140">
        <v>7</v>
      </c>
      <c r="BZ46" s="646">
        <f>ROUND((BW46*0.4+BX46*0.6),1)</f>
        <v>2</v>
      </c>
      <c r="CA46" s="647">
        <f>ROUND(MAX((BW46*0.4+BX46*0.6),(BW46*0.4+BY46*0.6)),1)</f>
        <v>6.2</v>
      </c>
      <c r="CB46" s="381" t="str">
        <f>TEXT(CA46,"0.0")</f>
        <v>6.2</v>
      </c>
      <c r="CC46" s="648" t="str">
        <f>IF(CA46&gt;=8.5,"A",IF(CA46&gt;=8,"B+",IF(CA46&gt;=7,"B",IF(CA46&gt;=6.5,"C+",IF(CA46&gt;=5.5,"C",IF(CA46&gt;=5,"D+",IF(CA46&gt;=4,"D","F")))))))</f>
        <v>C</v>
      </c>
      <c r="CD46" s="381">
        <f>IF(CC46="A",4,IF(CC46="B+",3.5,IF(CC46="B",3,IF(CC46="C+",2.5,IF(CC46="C",2,IF(CC46="D+",1.5,IF(CC46="D",1,0)))))))</f>
        <v>2</v>
      </c>
      <c r="CE46" s="381" t="str">
        <f>TEXT(CD46,"0.0")</f>
        <v>2.0</v>
      </c>
      <c r="CF46" s="622">
        <v>2</v>
      </c>
      <c r="CG46" s="628">
        <v>2</v>
      </c>
      <c r="CH46" s="629">
        <f t="shared" si="380"/>
        <v>18</v>
      </c>
      <c r="CI46" s="630">
        <f t="shared" si="381"/>
        <v>1.8055555555555556</v>
      </c>
      <c r="CJ46" s="631" t="str">
        <f t="shared" si="382"/>
        <v>1.81</v>
      </c>
      <c r="CK46" s="632" t="str">
        <f>IF(AND(CI46&lt;0.8),"Cảnh báo KQHT","Lên lớp")</f>
        <v>Lên lớp</v>
      </c>
      <c r="CL46" s="633">
        <f t="shared" si="383"/>
        <v>18</v>
      </c>
      <c r="CM46" s="634">
        <f xml:space="preserve"> (AA46*AD46+AL46*AO46+AW46*AZ46+BH46*BK46+BS46*BV46+CD46*CG46)/CL46</f>
        <v>1.8055555555555556</v>
      </c>
      <c r="CN46" s="635" t="str">
        <f>IF(AND(CM46&lt;1.2),"Cảnh báo KQHT","Lên lớp")</f>
        <v>Lên lớp</v>
      </c>
      <c r="CO46" s="636"/>
      <c r="CP46" s="637"/>
      <c r="CQ46" s="638"/>
      <c r="CR46" s="638"/>
      <c r="CS46" s="638"/>
      <c r="CT46" s="638"/>
      <c r="CU46" s="638"/>
      <c r="CV46" s="638"/>
      <c r="CW46" s="638"/>
      <c r="CX46" s="638"/>
      <c r="CY46" s="638"/>
      <c r="CZ46" s="639"/>
      <c r="DA46" s="159">
        <v>0</v>
      </c>
      <c r="DB46" s="640"/>
      <c r="DC46" s="640"/>
      <c r="DD46" s="638"/>
      <c r="DE46" s="638"/>
      <c r="DF46" s="638"/>
      <c r="DG46" s="638"/>
      <c r="DH46" s="638"/>
      <c r="DI46" s="638"/>
      <c r="DJ46" s="622">
        <v>2</v>
      </c>
      <c r="DK46" s="639"/>
      <c r="DL46" s="637"/>
      <c r="DM46" s="638"/>
      <c r="DN46" s="638"/>
      <c r="DO46" s="638"/>
      <c r="DP46" s="638"/>
      <c r="DQ46" s="638"/>
      <c r="DR46" s="638"/>
      <c r="DS46" s="638"/>
      <c r="DT46" s="638"/>
      <c r="DU46" s="638"/>
      <c r="DV46" s="639"/>
      <c r="DW46" s="159"/>
      <c r="DX46" s="640"/>
      <c r="DY46" s="640"/>
      <c r="DZ46" s="638"/>
      <c r="EA46" s="638"/>
      <c r="EB46" s="638"/>
      <c r="EC46" s="638"/>
      <c r="ED46" s="638"/>
      <c r="EE46" s="638"/>
      <c r="EF46" s="622">
        <v>3</v>
      </c>
      <c r="EG46" s="639"/>
      <c r="EH46" s="637"/>
      <c r="EI46" s="638"/>
      <c r="EJ46" s="638"/>
      <c r="EK46" s="638"/>
      <c r="EL46" s="638"/>
      <c r="EM46" s="638"/>
      <c r="EN46" s="638"/>
      <c r="EO46" s="638"/>
      <c r="EP46" s="638"/>
      <c r="EQ46" s="638"/>
      <c r="ER46" s="639"/>
      <c r="ES46" s="637"/>
      <c r="ET46" s="638"/>
      <c r="EU46" s="638"/>
      <c r="EV46" s="638"/>
      <c r="EW46" s="638"/>
      <c r="EX46" s="638"/>
      <c r="EY46" s="638"/>
      <c r="EZ46" s="638"/>
      <c r="FA46" s="638"/>
      <c r="FB46" s="638"/>
      <c r="FC46" s="639"/>
      <c r="FD46" s="637"/>
      <c r="FE46" s="638"/>
      <c r="FF46" s="638"/>
      <c r="FG46" s="638"/>
      <c r="FH46" s="638"/>
      <c r="FI46" s="638"/>
      <c r="FJ46" s="638"/>
      <c r="FK46" s="638"/>
      <c r="FL46" s="638"/>
      <c r="FM46" s="638"/>
      <c r="FN46" s="639"/>
      <c r="FO46" s="641"/>
      <c r="FP46" s="641"/>
      <c r="FQ46" s="641"/>
      <c r="FR46" s="641"/>
      <c r="FS46" s="641"/>
      <c r="FT46" s="641"/>
      <c r="FU46" s="641"/>
      <c r="FV46" s="641"/>
      <c r="FW46" s="641"/>
      <c r="FX46" s="641"/>
      <c r="FY46" s="641"/>
      <c r="FZ46" s="641"/>
      <c r="GA46" s="641"/>
      <c r="GB46" s="641"/>
      <c r="GC46" s="641"/>
      <c r="GD46" s="641"/>
      <c r="GE46" s="641"/>
      <c r="GF46" s="641"/>
      <c r="GG46" s="641"/>
      <c r="GH46" s="641"/>
      <c r="GI46" s="641"/>
      <c r="GJ46" s="641"/>
      <c r="GK46" s="641"/>
      <c r="GL46" s="641"/>
      <c r="GM46" s="641"/>
      <c r="GN46" s="641"/>
      <c r="GO46" s="641"/>
      <c r="GP46" s="641"/>
      <c r="GQ46" s="641"/>
      <c r="GR46" s="641"/>
      <c r="GS46" s="641"/>
      <c r="GT46" s="641"/>
      <c r="GU46" s="637"/>
      <c r="GV46" s="638"/>
      <c r="GW46" s="638"/>
      <c r="GX46" s="638"/>
      <c r="GY46" s="638"/>
      <c r="GZ46" s="638"/>
      <c r="HA46" s="638"/>
      <c r="HB46" s="638"/>
      <c r="HC46" s="638"/>
      <c r="HD46" s="638"/>
      <c r="HE46" s="639"/>
    </row>
    <row r="47" spans="1:373" s="642" customFormat="1" ht="18.75" customHeight="1" x14ac:dyDescent="0.3">
      <c r="A47" s="611">
        <v>42</v>
      </c>
      <c r="B47" s="611" t="s">
        <v>99</v>
      </c>
      <c r="C47" s="649" t="s">
        <v>275</v>
      </c>
      <c r="D47" s="613" t="s">
        <v>42</v>
      </c>
      <c r="E47" s="614" t="s">
        <v>43</v>
      </c>
      <c r="F47" s="615" t="s">
        <v>662</v>
      </c>
      <c r="G47" s="211" t="s">
        <v>361</v>
      </c>
      <c r="H47" s="212" t="s">
        <v>16</v>
      </c>
      <c r="I47" s="356" t="s">
        <v>390</v>
      </c>
      <c r="J47" s="643">
        <v>5.3</v>
      </c>
      <c r="K47" s="381" t="str">
        <f t="shared" si="342"/>
        <v>5.3</v>
      </c>
      <c r="L47" s="617" t="str">
        <f t="shared" si="343"/>
        <v>D+</v>
      </c>
      <c r="M47" s="381">
        <f t="shared" si="344"/>
        <v>1.5</v>
      </c>
      <c r="N47" s="618" t="str">
        <f t="shared" si="345"/>
        <v>1.5</v>
      </c>
      <c r="O47" s="650"/>
      <c r="P47" s="182" t="str">
        <f t="shared" si="346"/>
        <v>0.0</v>
      </c>
      <c r="Q47" s="620" t="str">
        <f t="shared" si="347"/>
        <v>F</v>
      </c>
      <c r="R47" s="381">
        <f t="shared" si="348"/>
        <v>0</v>
      </c>
      <c r="S47" s="618" t="str">
        <f t="shared" si="349"/>
        <v>0.0</v>
      </c>
      <c r="T47" s="139">
        <v>7</v>
      </c>
      <c r="U47" s="140">
        <v>5</v>
      </c>
      <c r="V47" s="140"/>
      <c r="W47" s="621">
        <f t="shared" si="350"/>
        <v>5.8</v>
      </c>
      <c r="X47" s="381">
        <f t="shared" si="351"/>
        <v>5.8</v>
      </c>
      <c r="Y47" s="381" t="str">
        <f t="shared" si="352"/>
        <v>5.8</v>
      </c>
      <c r="Z47" s="620" t="str">
        <f t="shared" si="353"/>
        <v>C</v>
      </c>
      <c r="AA47" s="381">
        <f t="shared" si="354"/>
        <v>2</v>
      </c>
      <c r="AB47" s="381" t="str">
        <f t="shared" si="355"/>
        <v>2.0</v>
      </c>
      <c r="AC47" s="622">
        <v>3</v>
      </c>
      <c r="AD47" s="623">
        <v>3</v>
      </c>
      <c r="AE47" s="153">
        <v>6.2</v>
      </c>
      <c r="AF47" s="123">
        <v>7</v>
      </c>
      <c r="AG47" s="125"/>
      <c r="AH47" s="624">
        <f t="shared" si="356"/>
        <v>6.7</v>
      </c>
      <c r="AI47" s="625">
        <f t="shared" si="357"/>
        <v>6.7</v>
      </c>
      <c r="AJ47" s="625" t="str">
        <f t="shared" si="358"/>
        <v>6.7</v>
      </c>
      <c r="AK47" s="620" t="str">
        <f t="shared" si="359"/>
        <v>C+</v>
      </c>
      <c r="AL47" s="381">
        <f t="shared" si="360"/>
        <v>2.5</v>
      </c>
      <c r="AM47" s="381" t="str">
        <f t="shared" si="361"/>
        <v>2.5</v>
      </c>
      <c r="AN47" s="645">
        <v>3</v>
      </c>
      <c r="AO47" s="627">
        <v>3</v>
      </c>
      <c r="AP47" s="153">
        <v>5</v>
      </c>
      <c r="AQ47" s="123"/>
      <c r="AR47" s="123">
        <v>4</v>
      </c>
      <c r="AS47" s="621">
        <f t="shared" si="362"/>
        <v>2</v>
      </c>
      <c r="AT47" s="381">
        <f t="shared" si="363"/>
        <v>4.4000000000000004</v>
      </c>
      <c r="AU47" s="381" t="str">
        <f t="shared" si="364"/>
        <v>4.4</v>
      </c>
      <c r="AV47" s="620" t="str">
        <f t="shared" si="365"/>
        <v>D</v>
      </c>
      <c r="AW47" s="381">
        <f t="shared" si="366"/>
        <v>1</v>
      </c>
      <c r="AX47" s="381" t="str">
        <f t="shared" si="367"/>
        <v>1.0</v>
      </c>
      <c r="AY47" s="622">
        <v>3</v>
      </c>
      <c r="AZ47" s="623">
        <v>3</v>
      </c>
      <c r="BA47" s="159">
        <v>6</v>
      </c>
      <c r="BB47" s="140">
        <v>5</v>
      </c>
      <c r="BC47" s="140"/>
      <c r="BD47" s="621">
        <f t="shared" si="368"/>
        <v>5.4</v>
      </c>
      <c r="BE47" s="381">
        <f t="shared" si="369"/>
        <v>5.4</v>
      </c>
      <c r="BF47" s="381" t="str">
        <f t="shared" si="370"/>
        <v>5.4</v>
      </c>
      <c r="BG47" s="620" t="str">
        <f t="shared" si="371"/>
        <v>D+</v>
      </c>
      <c r="BH47" s="381">
        <f t="shared" si="372"/>
        <v>1.5</v>
      </c>
      <c r="BI47" s="381" t="str">
        <f t="shared" si="373"/>
        <v>1.5</v>
      </c>
      <c r="BJ47" s="622">
        <v>4</v>
      </c>
      <c r="BK47" s="623">
        <v>4</v>
      </c>
      <c r="BL47" s="159">
        <v>6</v>
      </c>
      <c r="BM47" s="123">
        <v>3</v>
      </c>
      <c r="BN47" s="125"/>
      <c r="BO47" s="621">
        <f t="shared" si="374"/>
        <v>4.2</v>
      </c>
      <c r="BP47" s="381">
        <f t="shared" si="375"/>
        <v>4.2</v>
      </c>
      <c r="BQ47" s="381" t="str">
        <f t="shared" si="376"/>
        <v>4.2</v>
      </c>
      <c r="BR47" s="620" t="str">
        <f t="shared" si="377"/>
        <v>D</v>
      </c>
      <c r="BS47" s="381">
        <f t="shared" si="378"/>
        <v>1</v>
      </c>
      <c r="BT47" s="381" t="str">
        <f t="shared" si="379"/>
        <v>1.0</v>
      </c>
      <c r="BU47" s="622">
        <v>3</v>
      </c>
      <c r="BV47" s="628">
        <v>3</v>
      </c>
      <c r="BW47" s="159">
        <v>8</v>
      </c>
      <c r="BX47" s="456">
        <v>6</v>
      </c>
      <c r="BY47" s="125"/>
      <c r="BZ47" s="646">
        <f>ROUND((BW47*0.4+BX47*0.6),1)</f>
        <v>6.8</v>
      </c>
      <c r="CA47" s="647">
        <f>ROUND(MAX((BW47*0.4+BX47*0.6),(BW47*0.4+BY47*0.6)),1)</f>
        <v>6.8</v>
      </c>
      <c r="CB47" s="381" t="str">
        <f>TEXT(CA47,"0.0")</f>
        <v>6.8</v>
      </c>
      <c r="CC47" s="648" t="str">
        <f>IF(CA47&gt;=8.5,"A",IF(CA47&gt;=8,"B+",IF(CA47&gt;=7,"B",IF(CA47&gt;=6.5,"C+",IF(CA47&gt;=5.5,"C",IF(CA47&gt;=5,"D+",IF(CA47&gt;=4,"D","F")))))))</f>
        <v>C+</v>
      </c>
      <c r="CD47" s="381">
        <f>IF(CC47="A",4,IF(CC47="B+",3.5,IF(CC47="B",3,IF(CC47="C+",2.5,IF(CC47="C",2,IF(CC47="D+",1.5,IF(CC47="D",1,0)))))))</f>
        <v>2.5</v>
      </c>
      <c r="CE47" s="381" t="str">
        <f>TEXT(CD47,"0.0")</f>
        <v>2.5</v>
      </c>
      <c r="CF47" s="622">
        <v>2</v>
      </c>
      <c r="CG47" s="628">
        <v>2</v>
      </c>
      <c r="CH47" s="629">
        <f t="shared" si="380"/>
        <v>18</v>
      </c>
      <c r="CI47" s="630">
        <f t="shared" si="381"/>
        <v>1.6944444444444444</v>
      </c>
      <c r="CJ47" s="631" t="str">
        <f t="shared" si="382"/>
        <v>1.69</v>
      </c>
      <c r="CK47" s="632" t="str">
        <f>IF(AND(CI47&lt;0.8),"Cảnh báo KQHT","Lên lớp")</f>
        <v>Lên lớp</v>
      </c>
      <c r="CL47" s="633">
        <f t="shared" si="383"/>
        <v>18</v>
      </c>
      <c r="CM47" s="634">
        <f xml:space="preserve"> (AA47*AD47+AL47*AO47+AW47*AZ47+BH47*BK47+BS47*BV47+CD47*CG47)/CL47</f>
        <v>1.6944444444444444</v>
      </c>
      <c r="CN47" s="635" t="str">
        <f>IF(AND(CM47&lt;1.2),"Cảnh báo KQHT","Lên lớp")</f>
        <v>Lên lớp</v>
      </c>
      <c r="CO47" s="636"/>
      <c r="CP47" s="637"/>
      <c r="CQ47" s="638"/>
      <c r="CR47" s="638"/>
      <c r="CS47" s="638"/>
      <c r="CT47" s="638"/>
      <c r="CU47" s="638"/>
      <c r="CV47" s="638"/>
      <c r="CW47" s="638"/>
      <c r="CX47" s="638"/>
      <c r="CY47" s="638"/>
      <c r="CZ47" s="639"/>
      <c r="DA47" s="159">
        <v>0</v>
      </c>
      <c r="DB47" s="640"/>
      <c r="DC47" s="640"/>
      <c r="DD47" s="638"/>
      <c r="DE47" s="638"/>
      <c r="DF47" s="638"/>
      <c r="DG47" s="638"/>
      <c r="DH47" s="638"/>
      <c r="DI47" s="638"/>
      <c r="DJ47" s="622">
        <v>2</v>
      </c>
      <c r="DK47" s="639"/>
      <c r="DL47" s="637"/>
      <c r="DM47" s="638"/>
      <c r="DN47" s="638"/>
      <c r="DO47" s="638"/>
      <c r="DP47" s="638"/>
      <c r="DQ47" s="638"/>
      <c r="DR47" s="638"/>
      <c r="DS47" s="638"/>
      <c r="DT47" s="638"/>
      <c r="DU47" s="638"/>
      <c r="DV47" s="639"/>
      <c r="DW47" s="159"/>
      <c r="DX47" s="640"/>
      <c r="DY47" s="640"/>
      <c r="DZ47" s="638"/>
      <c r="EA47" s="638"/>
      <c r="EB47" s="638"/>
      <c r="EC47" s="638"/>
      <c r="ED47" s="638"/>
      <c r="EE47" s="638"/>
      <c r="EF47" s="622">
        <v>3</v>
      </c>
      <c r="EG47" s="639"/>
      <c r="EH47" s="637"/>
      <c r="EI47" s="638"/>
      <c r="EJ47" s="638"/>
      <c r="EK47" s="638"/>
      <c r="EL47" s="638"/>
      <c r="EM47" s="638"/>
      <c r="EN47" s="638"/>
      <c r="EO47" s="638"/>
      <c r="EP47" s="638"/>
      <c r="EQ47" s="638"/>
      <c r="ER47" s="639"/>
      <c r="ES47" s="637"/>
      <c r="ET47" s="638"/>
      <c r="EU47" s="638"/>
      <c r="EV47" s="638"/>
      <c r="EW47" s="638"/>
      <c r="EX47" s="638"/>
      <c r="EY47" s="638"/>
      <c r="EZ47" s="638"/>
      <c r="FA47" s="638"/>
      <c r="FB47" s="638"/>
      <c r="FC47" s="639"/>
      <c r="FD47" s="637"/>
      <c r="FE47" s="638"/>
      <c r="FF47" s="638"/>
      <c r="FG47" s="638"/>
      <c r="FH47" s="638"/>
      <c r="FI47" s="638"/>
      <c r="FJ47" s="638"/>
      <c r="FK47" s="638"/>
      <c r="FL47" s="638"/>
      <c r="FM47" s="638"/>
      <c r="FN47" s="639"/>
      <c r="FO47" s="641"/>
      <c r="FP47" s="641"/>
      <c r="FQ47" s="641"/>
      <c r="FR47" s="641"/>
      <c r="FS47" s="641"/>
      <c r="FT47" s="641"/>
      <c r="FU47" s="641"/>
      <c r="FV47" s="641"/>
      <c r="FW47" s="641"/>
      <c r="FX47" s="641"/>
      <c r="FY47" s="641"/>
      <c r="FZ47" s="641"/>
      <c r="GA47" s="641"/>
      <c r="GB47" s="641"/>
      <c r="GC47" s="641"/>
      <c r="GD47" s="641"/>
      <c r="GE47" s="641"/>
      <c r="GF47" s="641"/>
      <c r="GG47" s="641"/>
      <c r="GH47" s="641"/>
      <c r="GI47" s="641"/>
      <c r="GJ47" s="641"/>
      <c r="GK47" s="641"/>
      <c r="GL47" s="641"/>
      <c r="GM47" s="641"/>
      <c r="GN47" s="641"/>
      <c r="GO47" s="641"/>
      <c r="GP47" s="641"/>
      <c r="GQ47" s="641"/>
      <c r="GR47" s="641"/>
      <c r="GS47" s="641"/>
      <c r="GT47" s="641"/>
      <c r="GU47" s="637"/>
      <c r="GV47" s="638"/>
      <c r="GW47" s="638"/>
      <c r="GX47" s="638"/>
      <c r="GY47" s="638"/>
      <c r="GZ47" s="638"/>
      <c r="HA47" s="638"/>
      <c r="HB47" s="638"/>
      <c r="HC47" s="638"/>
      <c r="HD47" s="638"/>
      <c r="HE47" s="639"/>
    </row>
    <row r="48" spans="1:373" s="642" customFormat="1" ht="17.25" customHeight="1" x14ac:dyDescent="0.3">
      <c r="A48" s="651">
        <v>59</v>
      </c>
      <c r="B48" s="652" t="s">
        <v>99</v>
      </c>
      <c r="C48" s="653" t="s">
        <v>473</v>
      </c>
      <c r="D48" s="654" t="s">
        <v>474</v>
      </c>
      <c r="E48" s="655" t="s">
        <v>29</v>
      </c>
      <c r="F48" s="656" t="s">
        <v>663</v>
      </c>
      <c r="G48" s="657" t="s">
        <v>639</v>
      </c>
      <c r="H48" s="212" t="s">
        <v>16</v>
      </c>
      <c r="I48" s="356" t="s">
        <v>640</v>
      </c>
      <c r="J48" s="658"/>
      <c r="K48" s="390" t="str">
        <f t="shared" si="342"/>
        <v>0.0</v>
      </c>
      <c r="L48" s="659" t="str">
        <f t="shared" si="343"/>
        <v>F</v>
      </c>
      <c r="M48" s="390">
        <f t="shared" si="344"/>
        <v>0</v>
      </c>
      <c r="N48" s="660" t="str">
        <f t="shared" si="345"/>
        <v>0.0</v>
      </c>
      <c r="O48" s="661"/>
      <c r="P48" s="182" t="str">
        <f t="shared" si="346"/>
        <v>0.0</v>
      </c>
      <c r="Q48" s="620" t="str">
        <f t="shared" si="347"/>
        <v>F</v>
      </c>
      <c r="R48" s="381">
        <f t="shared" si="348"/>
        <v>0</v>
      </c>
      <c r="S48" s="618" t="str">
        <f t="shared" si="349"/>
        <v>0.0</v>
      </c>
      <c r="T48" s="662"/>
      <c r="U48" s="663"/>
      <c r="V48" s="663"/>
      <c r="W48" s="664">
        <f t="shared" si="350"/>
        <v>0</v>
      </c>
      <c r="X48" s="665">
        <f t="shared" si="351"/>
        <v>0</v>
      </c>
      <c r="Y48" s="390" t="str">
        <f t="shared" si="352"/>
        <v>0.0</v>
      </c>
      <c r="Z48" s="666" t="str">
        <f t="shared" si="353"/>
        <v>F</v>
      </c>
      <c r="AA48" s="665">
        <f t="shared" si="354"/>
        <v>0</v>
      </c>
      <c r="AB48" s="665" t="str">
        <f t="shared" si="355"/>
        <v>0.0</v>
      </c>
      <c r="AC48" s="667"/>
      <c r="AD48" s="628"/>
      <c r="AE48" s="173"/>
      <c r="AF48" s="124"/>
      <c r="AG48" s="157"/>
      <c r="AH48" s="668">
        <f t="shared" si="356"/>
        <v>0</v>
      </c>
      <c r="AI48" s="390">
        <f t="shared" si="357"/>
        <v>0</v>
      </c>
      <c r="AJ48" s="390" t="str">
        <f t="shared" si="358"/>
        <v>0.0</v>
      </c>
      <c r="AK48" s="669" t="str">
        <f t="shared" si="359"/>
        <v>F</v>
      </c>
      <c r="AL48" s="390">
        <f t="shared" si="360"/>
        <v>0</v>
      </c>
      <c r="AM48" s="390" t="str">
        <f t="shared" si="361"/>
        <v>0.0</v>
      </c>
      <c r="AN48" s="670">
        <v>3</v>
      </c>
      <c r="AO48" s="671"/>
      <c r="AP48" s="672">
        <v>0</v>
      </c>
      <c r="AQ48" s="124"/>
      <c r="AR48" s="157"/>
      <c r="AS48" s="668">
        <f t="shared" si="362"/>
        <v>0</v>
      </c>
      <c r="AT48" s="390">
        <f t="shared" si="363"/>
        <v>0</v>
      </c>
      <c r="AU48" s="390" t="str">
        <f t="shared" si="364"/>
        <v>0.0</v>
      </c>
      <c r="AV48" s="669" t="str">
        <f t="shared" si="365"/>
        <v>F</v>
      </c>
      <c r="AW48" s="390">
        <f t="shared" si="366"/>
        <v>0</v>
      </c>
      <c r="AX48" s="390" t="str">
        <f t="shared" si="367"/>
        <v>0.0</v>
      </c>
      <c r="AY48" s="673">
        <v>3</v>
      </c>
      <c r="AZ48" s="674"/>
      <c r="BA48" s="675">
        <v>0</v>
      </c>
      <c r="BB48" s="676"/>
      <c r="BC48" s="676"/>
      <c r="BD48" s="668">
        <f t="shared" si="368"/>
        <v>0</v>
      </c>
      <c r="BE48" s="665">
        <f t="shared" si="369"/>
        <v>0</v>
      </c>
      <c r="BF48" s="390" t="str">
        <f t="shared" si="370"/>
        <v>0.0</v>
      </c>
      <c r="BG48" s="666" t="str">
        <f t="shared" si="371"/>
        <v>F</v>
      </c>
      <c r="BH48" s="665">
        <f t="shared" si="372"/>
        <v>0</v>
      </c>
      <c r="BI48" s="665" t="str">
        <f t="shared" si="373"/>
        <v>0.0</v>
      </c>
      <c r="BJ48" s="677">
        <v>4</v>
      </c>
      <c r="BK48" s="678"/>
      <c r="BL48" s="679">
        <v>0</v>
      </c>
      <c r="BM48" s="680"/>
      <c r="BN48" s="681"/>
      <c r="BO48" s="668">
        <f t="shared" si="374"/>
        <v>0</v>
      </c>
      <c r="BP48" s="390">
        <f t="shared" si="375"/>
        <v>0</v>
      </c>
      <c r="BQ48" s="390" t="str">
        <f t="shared" si="376"/>
        <v>0.0</v>
      </c>
      <c r="BR48" s="669" t="str">
        <f t="shared" si="377"/>
        <v>F</v>
      </c>
      <c r="BS48" s="682">
        <f t="shared" si="378"/>
        <v>0</v>
      </c>
      <c r="BT48" s="682" t="str">
        <f t="shared" si="379"/>
        <v>0.0</v>
      </c>
      <c r="BU48" s="683">
        <v>3</v>
      </c>
      <c r="BV48" s="678"/>
      <c r="BW48" s="684"/>
      <c r="BX48" s="157"/>
      <c r="BY48" s="157"/>
      <c r="BZ48" s="685">
        <f>ROUND((BW48*0.4+BX48*0.6),1)</f>
        <v>0</v>
      </c>
      <c r="CA48" s="686">
        <f>ROUND(MAX((BW48*0.4+BX48*0.6),(BW48*0.4+BY48*0.6)),1)</f>
        <v>0</v>
      </c>
      <c r="CB48" s="390" t="str">
        <f>TEXT(CA48,"0.0")</f>
        <v>0.0</v>
      </c>
      <c r="CC48" s="687" t="str">
        <f>IF(CA48&gt;=8.5,"A",IF(CA48&gt;=8,"B+",IF(CA48&gt;=7,"B",IF(CA48&gt;=6.5,"C+",IF(CA48&gt;=5.5,"C",IF(CA48&gt;=5,"D+",IF(CA48&gt;=4,"D","F")))))))</f>
        <v>F</v>
      </c>
      <c r="CD48" s="390">
        <f>IF(CC48="A",4,IF(CC48="B+",3.5,IF(CC48="B",3,IF(CC48="C+",2.5,IF(CC48="C",2,IF(CC48="D+",1.5,IF(CC48="D",1,0)))))))</f>
        <v>0</v>
      </c>
      <c r="CE48" s="390" t="str">
        <f>TEXT(CD48,"0.0")</f>
        <v>0.0</v>
      </c>
      <c r="CF48" s="157"/>
      <c r="CG48" s="688"/>
      <c r="CH48" s="689">
        <f t="shared" si="380"/>
        <v>13</v>
      </c>
      <c r="CI48" s="690">
        <f t="shared" si="381"/>
        <v>0</v>
      </c>
      <c r="CJ48" s="691" t="str">
        <f t="shared" si="382"/>
        <v>0.00</v>
      </c>
      <c r="CK48" s="692"/>
      <c r="CL48" s="693">
        <f t="shared" si="383"/>
        <v>0</v>
      </c>
      <c r="CM48" s="694"/>
      <c r="CN48" s="695"/>
      <c r="CO48" s="636"/>
      <c r="CP48" s="637"/>
      <c r="CQ48" s="638"/>
      <c r="CR48" s="638"/>
      <c r="CS48" s="638"/>
      <c r="CT48" s="638"/>
      <c r="CU48" s="638"/>
      <c r="CV48" s="638"/>
      <c r="CW48" s="638"/>
      <c r="CX48" s="638"/>
      <c r="CY48" s="638"/>
      <c r="CZ48" s="639"/>
      <c r="DA48" s="159">
        <v>0</v>
      </c>
      <c r="DB48" s="640"/>
      <c r="DC48" s="640"/>
      <c r="DD48" s="638"/>
      <c r="DE48" s="638"/>
      <c r="DF48" s="638"/>
      <c r="DG48" s="638"/>
      <c r="DH48" s="638"/>
      <c r="DI48" s="638"/>
      <c r="DJ48" s="622">
        <v>2</v>
      </c>
      <c r="DK48" s="639"/>
      <c r="DL48" s="637"/>
      <c r="DM48" s="638"/>
      <c r="DN48" s="638"/>
      <c r="DO48" s="638"/>
      <c r="DP48" s="638"/>
      <c r="DQ48" s="638"/>
      <c r="DR48" s="638"/>
      <c r="DS48" s="638"/>
      <c r="DT48" s="638"/>
      <c r="DU48" s="638"/>
      <c r="DV48" s="639"/>
      <c r="DW48" s="159"/>
      <c r="DX48" s="640"/>
      <c r="DY48" s="640"/>
      <c r="DZ48" s="638"/>
      <c r="EA48" s="638"/>
      <c r="EB48" s="638"/>
      <c r="EC48" s="638"/>
      <c r="ED48" s="638"/>
      <c r="EE48" s="638"/>
      <c r="EF48" s="622">
        <v>3</v>
      </c>
      <c r="EG48" s="639"/>
      <c r="EH48" s="637"/>
      <c r="EI48" s="638"/>
      <c r="EJ48" s="638"/>
      <c r="EK48" s="638"/>
      <c r="EL48" s="638"/>
      <c r="EM48" s="638"/>
      <c r="EN48" s="638"/>
      <c r="EO48" s="638"/>
      <c r="EP48" s="638"/>
      <c r="EQ48" s="638"/>
      <c r="ER48" s="639"/>
      <c r="ES48" s="637"/>
      <c r="ET48" s="638"/>
      <c r="EU48" s="638"/>
      <c r="EV48" s="638"/>
      <c r="EW48" s="638"/>
      <c r="EX48" s="638"/>
      <c r="EY48" s="638"/>
      <c r="EZ48" s="638"/>
      <c r="FA48" s="638"/>
      <c r="FB48" s="638"/>
      <c r="FC48" s="639"/>
      <c r="FD48" s="637"/>
      <c r="FE48" s="638"/>
      <c r="FF48" s="638"/>
      <c r="FG48" s="696"/>
      <c r="FH48" s="696"/>
      <c r="FI48" s="696"/>
      <c r="FJ48" s="696"/>
      <c r="FK48" s="696"/>
      <c r="FL48" s="696"/>
      <c r="FM48" s="696"/>
      <c r="FN48" s="697"/>
      <c r="FO48" s="698"/>
      <c r="FP48" s="698"/>
      <c r="FQ48" s="698"/>
      <c r="FR48" s="698"/>
      <c r="FS48" s="698"/>
      <c r="FT48" s="698"/>
      <c r="FU48" s="698"/>
      <c r="FV48" s="698"/>
      <c r="FW48" s="698"/>
      <c r="FX48" s="698"/>
      <c r="FY48" s="698"/>
      <c r="FZ48" s="698"/>
      <c r="GA48" s="698"/>
      <c r="GB48" s="698"/>
      <c r="GC48" s="698"/>
      <c r="GD48" s="698"/>
      <c r="GE48" s="698"/>
      <c r="GF48" s="698"/>
      <c r="GG48" s="698"/>
      <c r="GH48" s="698"/>
      <c r="GI48" s="698"/>
      <c r="GJ48" s="698"/>
      <c r="GK48" s="698"/>
      <c r="GL48" s="698"/>
      <c r="GM48" s="698"/>
      <c r="GN48" s="698"/>
      <c r="GO48" s="698"/>
      <c r="GP48" s="698"/>
      <c r="GQ48" s="698"/>
      <c r="GR48" s="698"/>
      <c r="GS48" s="698"/>
      <c r="GT48" s="698"/>
      <c r="GU48" s="637"/>
      <c r="GV48" s="638"/>
      <c r="GW48" s="638"/>
      <c r="GX48" s="638"/>
      <c r="GY48" s="638"/>
      <c r="GZ48" s="638"/>
      <c r="HA48" s="638"/>
      <c r="HB48" s="638"/>
      <c r="HC48" s="638"/>
      <c r="HD48" s="638"/>
      <c r="HE48" s="639"/>
    </row>
    <row r="49" spans="1:213" s="642" customFormat="1" ht="17.25" customHeight="1" x14ac:dyDescent="0.3">
      <c r="A49" s="651">
        <v>56</v>
      </c>
      <c r="B49" s="651" t="s">
        <v>99</v>
      </c>
      <c r="C49" s="651" t="s">
        <v>318</v>
      </c>
      <c r="D49" s="654" t="s">
        <v>319</v>
      </c>
      <c r="E49" s="655" t="s">
        <v>219</v>
      </c>
      <c r="F49" s="615" t="s">
        <v>621</v>
      </c>
      <c r="G49" s="657" t="s">
        <v>374</v>
      </c>
      <c r="H49" s="699" t="s">
        <v>16</v>
      </c>
      <c r="I49" s="700" t="s">
        <v>50</v>
      </c>
      <c r="J49" s="658">
        <v>6</v>
      </c>
      <c r="K49" s="381" t="str">
        <f t="shared" ref="K49:K55" si="418">TEXT(J49,"0.0")</f>
        <v>6.0</v>
      </c>
      <c r="L49" s="617" t="str">
        <f t="shared" ref="L49:L55" si="419">IF(J49&gt;=8.5,"A",IF(J49&gt;=8,"B+",IF(J49&gt;=7,"B",IF(J49&gt;=6.5,"C+",IF(J49&gt;=5.5,"C",IF(J49&gt;=5,"D+",IF(J49&gt;=4,"D","F")))))))</f>
        <v>C</v>
      </c>
      <c r="M49" s="381">
        <f t="shared" ref="M49:M55" si="420">IF(L49="A",4,IF(L49="B+",3.5,IF(L49="B",3,IF(L49="C+",2.5,IF(L49="C",2,IF(L49="D+",1.5,IF(L49="D",1,0)))))))</f>
        <v>2</v>
      </c>
      <c r="N49" s="618" t="str">
        <f t="shared" ref="N49:N55" si="421">TEXT(M49,"0.0")</f>
        <v>2.0</v>
      </c>
      <c r="O49" s="661"/>
      <c r="P49" s="182" t="str">
        <f t="shared" ref="P49:P55" si="422">TEXT(O49,"0.0")</f>
        <v>0.0</v>
      </c>
      <c r="Q49" s="620" t="str">
        <f t="shared" ref="Q49:Q55" si="423">IF(O49&gt;=8.5,"A",IF(O49&gt;=8,"B+",IF(O49&gt;=7,"B",IF(O49&gt;=6.5,"C+",IF(O49&gt;=5.5,"C",IF(O49&gt;=5,"D+",IF(O49&gt;=4,"D","F")))))))</f>
        <v>F</v>
      </c>
      <c r="R49" s="381">
        <f t="shared" ref="R49:R55" si="424">IF(Q49="A",4,IF(Q49="B+",3.5,IF(Q49="B",3,IF(Q49="C+",2.5,IF(Q49="C",2,IF(Q49="D+",1.5,IF(Q49="D",1,0)))))))</f>
        <v>0</v>
      </c>
      <c r="S49" s="618" t="str">
        <f t="shared" ref="S49:S55" si="425">TEXT(R49,"0.0")</f>
        <v>0.0</v>
      </c>
      <c r="T49" s="662">
        <v>0.8</v>
      </c>
      <c r="U49" s="663"/>
      <c r="V49" s="663"/>
      <c r="W49" s="668">
        <f t="shared" ref="W49:W55" si="426">ROUND((T49*0.4+U49*0.6),1)</f>
        <v>0.3</v>
      </c>
      <c r="X49" s="390">
        <f t="shared" ref="X49:X55" si="427">ROUND(MAX((T49*0.4+U49*0.6),(T49*0.4+V49*0.6)),1)</f>
        <v>0.3</v>
      </c>
      <c r="Y49" s="381" t="str">
        <f t="shared" ref="Y49:Y55" si="428">TEXT(X49,"0.0")</f>
        <v>0.3</v>
      </c>
      <c r="Z49" s="669" t="str">
        <f t="shared" ref="Z49:Z55" si="429">IF(X49&gt;=8.5,"A",IF(X49&gt;=8,"B+",IF(X49&gt;=7,"B",IF(X49&gt;=6.5,"C+",IF(X49&gt;=5.5,"C",IF(X49&gt;=5,"D+",IF(X49&gt;=4,"D","F")))))))</f>
        <v>F</v>
      </c>
      <c r="AA49" s="390">
        <f t="shared" ref="AA49:AA55" si="430">IF(Z49="A",4,IF(Z49="B+",3.5,IF(Z49="B",3,IF(Z49="C+",2.5,IF(Z49="C",2,IF(Z49="D+",1.5,IF(Z49="D",1,0)))))))</f>
        <v>0</v>
      </c>
      <c r="AB49" s="390" t="str">
        <f t="shared" ref="AB49:AB55" si="431">TEXT(AA49,"0.0")</f>
        <v>0.0</v>
      </c>
      <c r="AC49" s="673">
        <v>3</v>
      </c>
      <c r="AD49" s="628"/>
      <c r="AE49" s="701">
        <v>0</v>
      </c>
      <c r="AF49" s="680"/>
      <c r="AG49" s="676"/>
      <c r="AH49" s="624">
        <f t="shared" ref="AH49:AH55" si="432">ROUND((AE49*0.4+AF49*0.6),1)</f>
        <v>0</v>
      </c>
      <c r="AI49" s="625">
        <f t="shared" ref="AI49:AI55" si="433">ROUND(MAX((AE49*0.4+AF49*0.6),(AE49*0.4+AG49*0.6)),1)</f>
        <v>0</v>
      </c>
      <c r="AJ49" s="625" t="str">
        <f t="shared" ref="AJ49:AJ55" si="434">TEXT(AI49,"0.0")</f>
        <v>0.0</v>
      </c>
      <c r="AK49" s="669" t="str">
        <f t="shared" ref="AK49:AK55" si="435">IF(AI49&gt;=8.5,"A",IF(AI49&gt;=8,"B+",IF(AI49&gt;=7,"B",IF(AI49&gt;=6.5,"C+",IF(AI49&gt;=5.5,"C",IF(AI49&gt;=5,"D+",IF(AI49&gt;=4,"D","F")))))))</f>
        <v>F</v>
      </c>
      <c r="AL49" s="390">
        <f t="shared" ref="AL49:AL55" si="436">IF(AK49="A",4,IF(AK49="B+",3.5,IF(AK49="B",3,IF(AK49="C+",2.5,IF(AK49="C",2,IF(AK49="D+",1.5,IF(AK49="D",1,0)))))))</f>
        <v>0</v>
      </c>
      <c r="AM49" s="390" t="str">
        <f t="shared" ref="AM49:AM55" si="437">TEXT(AL49,"0.0")</f>
        <v>0.0</v>
      </c>
      <c r="AN49" s="670">
        <v>3</v>
      </c>
      <c r="AO49" s="702"/>
      <c r="AP49" s="701">
        <v>0.7</v>
      </c>
      <c r="AQ49" s="680"/>
      <c r="AR49" s="676"/>
      <c r="AS49" s="668">
        <f t="shared" ref="AS49:AS55" si="438">ROUND((AP49*0.4+AQ49*0.6),1)</f>
        <v>0.3</v>
      </c>
      <c r="AT49" s="390">
        <f t="shared" ref="AT49:AT55" si="439">ROUND(MAX((AP49*0.4+AQ49*0.6),(AP49*0.4+AR49*0.6)),1)</f>
        <v>0.3</v>
      </c>
      <c r="AU49" s="390" t="str">
        <f t="shared" ref="AU49:AU55" si="440">TEXT(AT49,"0.0")</f>
        <v>0.3</v>
      </c>
      <c r="AV49" s="669" t="str">
        <f t="shared" ref="AV49:AV55" si="441">IF(AT49&gt;=8.5,"A",IF(AT49&gt;=8,"B+",IF(AT49&gt;=7,"B",IF(AT49&gt;=6.5,"C+",IF(AT49&gt;=5.5,"C",IF(AT49&gt;=5,"D+",IF(AT49&gt;=4,"D","F")))))))</f>
        <v>F</v>
      </c>
      <c r="AW49" s="390">
        <f t="shared" ref="AW49:AW55" si="442">IF(AV49="A",4,IF(AV49="B+",3.5,IF(AV49="B",3,IF(AV49="C+",2.5,IF(AV49="C",2,IF(AV49="D+",1.5,IF(AV49="D",1,0)))))))</f>
        <v>0</v>
      </c>
      <c r="AX49" s="390" t="str">
        <f t="shared" ref="AX49:AX55" si="443">TEXT(AW49,"0.0")</f>
        <v>0.0</v>
      </c>
      <c r="AY49" s="673">
        <v>3</v>
      </c>
      <c r="AZ49" s="703"/>
      <c r="BA49" s="675">
        <v>0.8</v>
      </c>
      <c r="BB49" s="663"/>
      <c r="BC49" s="663"/>
      <c r="BD49" s="621">
        <f t="shared" ref="BD49:BD55" si="444">ROUND((BA49*0.4+BB49*0.6),1)</f>
        <v>0.3</v>
      </c>
      <c r="BE49" s="390">
        <f t="shared" ref="BE49:BE55" si="445">ROUND(MAX((BA49*0.4+BB49*0.6),(BA49*0.4+BC49*0.6)),1)</f>
        <v>0.3</v>
      </c>
      <c r="BF49" s="381" t="str">
        <f t="shared" ref="BF49:BF55" si="446">TEXT(BE49,"0.0")</f>
        <v>0.3</v>
      </c>
      <c r="BG49" s="669" t="str">
        <f t="shared" ref="BG49:BG55" si="447">IF(BE49&gt;=8.5,"A",IF(BE49&gt;=8,"B+",IF(BE49&gt;=7,"B",IF(BE49&gt;=6.5,"C+",IF(BE49&gt;=5.5,"C",IF(BE49&gt;=5,"D+",IF(BE49&gt;=4,"D","F")))))))</f>
        <v>F</v>
      </c>
      <c r="BH49" s="390">
        <f t="shared" ref="BH49:BH55" si="448">IF(BG49="A",4,IF(BG49="B+",3.5,IF(BG49="B",3,IF(BG49="C+",2.5,IF(BG49="C",2,IF(BG49="D+",1.5,IF(BG49="D",1,0)))))))</f>
        <v>0</v>
      </c>
      <c r="BI49" s="390" t="str">
        <f t="shared" ref="BI49:BI55" si="449">TEXT(BH49,"0.0")</f>
        <v>0.0</v>
      </c>
      <c r="BJ49" s="673">
        <v>4</v>
      </c>
      <c r="BK49" s="628"/>
      <c r="BL49" s="453">
        <v>1.9</v>
      </c>
      <c r="BM49" s="680"/>
      <c r="BN49" s="676"/>
      <c r="BO49" s="621">
        <f t="shared" ref="BO49:BO55" si="450">ROUND((BL49*0.4+BM49*0.6),1)</f>
        <v>0.8</v>
      </c>
      <c r="BP49" s="381">
        <f t="shared" ref="BP49:BP55" si="451">ROUND(MAX((BL49*0.4+BM49*0.6),(BL49*0.4+BN49*0.6)),1)</f>
        <v>0.8</v>
      </c>
      <c r="BQ49" s="381" t="str">
        <f t="shared" ref="BQ49:BQ55" si="452">TEXT(BP49,"0.0")</f>
        <v>0.8</v>
      </c>
      <c r="BR49" s="620" t="str">
        <f t="shared" ref="BR49:BR55" si="453">IF(BP49&gt;=8.5,"A",IF(BP49&gt;=8,"B+",IF(BP49&gt;=7,"B",IF(BP49&gt;=6.5,"C+",IF(BP49&gt;=5.5,"C",IF(BP49&gt;=5,"D+",IF(BP49&gt;=4,"D","F")))))))</f>
        <v>F</v>
      </c>
      <c r="BS49" s="390">
        <f t="shared" ref="BS49:BS55" si="454">IF(BR49="A",4,IF(BR49="B+",3.5,IF(BR49="B",3,IF(BR49="C+",2.5,IF(BR49="C",2,IF(BR49="D+",1.5,IF(BR49="D",1,0)))))))</f>
        <v>0</v>
      </c>
      <c r="BT49" s="390" t="str">
        <f t="shared" ref="BT49:BT55" si="455">TEXT(BS49,"0.0")</f>
        <v>0.0</v>
      </c>
      <c r="BU49" s="673">
        <v>3</v>
      </c>
      <c r="BV49" s="628"/>
      <c r="BW49" s="704"/>
      <c r="BX49" s="456"/>
      <c r="BY49" s="125"/>
      <c r="BZ49" s="646">
        <f t="shared" ref="BZ49:BZ55" si="456">ROUND((BW49*0.4+BX49*0.6),1)</f>
        <v>0</v>
      </c>
      <c r="CA49" s="647">
        <f t="shared" ref="CA49:CA55" si="457">ROUND(MAX((BW49*0.4+BX49*0.6),(BW49*0.4+BY49*0.6)),1)</f>
        <v>0</v>
      </c>
      <c r="CB49" s="381" t="str">
        <f t="shared" ref="CB49:CB55" si="458">TEXT(CA49,"0.0")</f>
        <v>0.0</v>
      </c>
      <c r="CC49" s="648" t="str">
        <f t="shared" ref="CC49:CC55" si="459">IF(CA49&gt;=8.5,"A",IF(CA49&gt;=8,"B+",IF(CA49&gt;=7,"B",IF(CA49&gt;=6.5,"C+",IF(CA49&gt;=5.5,"C",IF(CA49&gt;=5,"D+",IF(CA49&gt;=4,"D","F")))))))</f>
        <v>F</v>
      </c>
      <c r="CD49" s="381">
        <f t="shared" ref="CD49:CD55" si="460">IF(CC49="A",4,IF(CC49="B+",3.5,IF(CC49="B",3,IF(CC49="C+",2.5,IF(CC49="C",2,IF(CC49="D+",1.5,IF(CC49="D",1,0)))))))</f>
        <v>0</v>
      </c>
      <c r="CE49" s="381" t="str">
        <f t="shared" ref="CE49:CE55" si="461">TEXT(CD49,"0.0")</f>
        <v>0.0</v>
      </c>
      <c r="CF49" s="125"/>
      <c r="CG49" s="628"/>
      <c r="CH49" s="629">
        <f t="shared" ref="CH49:CH55" si="462">AC49+AN49+AY49+BJ49+BU49+CF49</f>
        <v>16</v>
      </c>
      <c r="CI49" s="630">
        <f t="shared" ref="CI49:CI55" si="463">(AA49*AC49+AL49*AN49+AW49*AY49+BH49*BJ49+BS49*BU49+CD49*CF49)/CH49</f>
        <v>0</v>
      </c>
      <c r="CJ49" s="631" t="str">
        <f t="shared" ref="CJ49:CJ55" si="464">TEXT(CI49,"0.00")</f>
        <v>0.00</v>
      </c>
      <c r="CK49" s="632"/>
      <c r="CL49" s="633">
        <f t="shared" ref="CL49:CL55" si="465">AD49+AO49+AZ49+BK49+BV49+CG49</f>
        <v>0</v>
      </c>
      <c r="CM49" s="634"/>
      <c r="CN49" s="635"/>
      <c r="CO49" s="636"/>
      <c r="CP49" s="637"/>
      <c r="CQ49" s="638"/>
      <c r="CR49" s="638"/>
      <c r="CS49" s="638"/>
      <c r="CT49" s="638"/>
      <c r="CU49" s="638"/>
      <c r="CV49" s="638"/>
      <c r="CW49" s="638"/>
      <c r="CX49" s="638"/>
      <c r="CY49" s="638"/>
      <c r="CZ49" s="639"/>
      <c r="DA49" s="637"/>
      <c r="DB49" s="638"/>
      <c r="DC49" s="638"/>
      <c r="DD49" s="638"/>
      <c r="DE49" s="638"/>
      <c r="DF49" s="638"/>
      <c r="DG49" s="638"/>
      <c r="DH49" s="638"/>
      <c r="DI49" s="638"/>
      <c r="DJ49" s="638"/>
      <c r="DK49" s="639"/>
      <c r="DL49" s="637"/>
      <c r="DM49" s="638"/>
      <c r="DN49" s="638"/>
      <c r="DO49" s="638"/>
      <c r="DP49" s="638"/>
      <c r="DQ49" s="638"/>
      <c r="DR49" s="638"/>
      <c r="DS49" s="638"/>
      <c r="DT49" s="638"/>
      <c r="DU49" s="638"/>
      <c r="DV49" s="639"/>
      <c r="DW49" s="637"/>
      <c r="DX49" s="638"/>
      <c r="DY49" s="638"/>
      <c r="DZ49" s="638"/>
      <c r="EA49" s="638"/>
      <c r="EB49" s="638"/>
      <c r="EC49" s="638"/>
      <c r="ED49" s="638"/>
      <c r="EE49" s="638"/>
      <c r="EF49" s="638"/>
      <c r="EG49" s="639"/>
      <c r="EH49" s="637"/>
      <c r="EI49" s="638"/>
      <c r="EJ49" s="638"/>
      <c r="EK49" s="638"/>
      <c r="EL49" s="638"/>
      <c r="EM49" s="638"/>
      <c r="EN49" s="638"/>
      <c r="EO49" s="638"/>
      <c r="EP49" s="638"/>
      <c r="EQ49" s="638"/>
      <c r="ER49" s="639"/>
      <c r="ES49" s="637"/>
      <c r="ET49" s="638"/>
      <c r="EU49" s="638"/>
      <c r="EV49" s="638"/>
      <c r="EW49" s="638"/>
      <c r="EX49" s="638"/>
      <c r="EY49" s="638"/>
      <c r="EZ49" s="638"/>
      <c r="FA49" s="638"/>
      <c r="FB49" s="638"/>
      <c r="FC49" s="639"/>
      <c r="FD49" s="637"/>
      <c r="FE49" s="638"/>
      <c r="FF49" s="638"/>
      <c r="FG49" s="638"/>
      <c r="FH49" s="638"/>
      <c r="FI49" s="638"/>
      <c r="FJ49" s="638"/>
      <c r="FK49" s="638"/>
      <c r="FL49" s="638"/>
      <c r="FM49" s="638"/>
      <c r="FN49" s="639"/>
      <c r="FO49" s="641"/>
      <c r="FP49" s="641"/>
      <c r="FQ49" s="641"/>
      <c r="FR49" s="641"/>
      <c r="FS49" s="641"/>
      <c r="FT49" s="641"/>
      <c r="FU49" s="641"/>
      <c r="FV49" s="641"/>
      <c r="FW49" s="641"/>
      <c r="FX49" s="641"/>
      <c r="FY49" s="641"/>
      <c r="FZ49" s="641"/>
      <c r="GA49" s="641"/>
      <c r="GB49" s="641"/>
      <c r="GC49" s="641"/>
      <c r="GD49" s="641"/>
      <c r="GE49" s="641"/>
      <c r="GF49" s="641"/>
      <c r="GG49" s="641"/>
      <c r="GH49" s="641"/>
      <c r="GI49" s="641"/>
      <c r="GJ49" s="641"/>
      <c r="GK49" s="641"/>
      <c r="GL49" s="641"/>
      <c r="GM49" s="641"/>
      <c r="GN49" s="641"/>
      <c r="GO49" s="641"/>
      <c r="GP49" s="641"/>
      <c r="GQ49" s="641"/>
      <c r="GR49" s="641"/>
      <c r="GS49" s="641"/>
      <c r="GT49" s="641"/>
      <c r="GU49" s="637"/>
      <c r="GV49" s="638"/>
      <c r="GW49" s="638"/>
      <c r="GX49" s="638"/>
      <c r="GY49" s="638"/>
      <c r="GZ49" s="638"/>
      <c r="HA49" s="638"/>
      <c r="HB49" s="638"/>
      <c r="HC49" s="638"/>
      <c r="HD49" s="638"/>
      <c r="HE49" s="639"/>
    </row>
    <row r="50" spans="1:213" ht="18.75" customHeight="1" x14ac:dyDescent="0.3">
      <c r="A50" s="126">
        <v>39</v>
      </c>
      <c r="B50" s="126" t="s">
        <v>99</v>
      </c>
      <c r="C50" s="128" t="s">
        <v>269</v>
      </c>
      <c r="D50" s="129" t="s">
        <v>270</v>
      </c>
      <c r="E50" s="130" t="s">
        <v>18</v>
      </c>
      <c r="F50" s="367" t="s">
        <v>622</v>
      </c>
      <c r="G50" s="209" t="s">
        <v>358</v>
      </c>
      <c r="H50" s="210" t="s">
        <v>16</v>
      </c>
      <c r="I50" s="355" t="s">
        <v>34</v>
      </c>
      <c r="J50" s="383"/>
      <c r="K50" s="381" t="str">
        <f t="shared" si="418"/>
        <v>0.0</v>
      </c>
      <c r="L50" s="302" t="str">
        <f t="shared" si="419"/>
        <v>F</v>
      </c>
      <c r="M50" s="117">
        <f t="shared" si="420"/>
        <v>0</v>
      </c>
      <c r="N50" s="67" t="str">
        <f t="shared" si="421"/>
        <v>0.0</v>
      </c>
      <c r="O50" s="359"/>
      <c r="P50" s="180" t="str">
        <f t="shared" si="422"/>
        <v>0.0</v>
      </c>
      <c r="Q50" s="118" t="str">
        <f t="shared" si="423"/>
        <v>F</v>
      </c>
      <c r="R50" s="117">
        <f t="shared" si="424"/>
        <v>0</v>
      </c>
      <c r="S50" s="67" t="str">
        <f t="shared" si="425"/>
        <v>0.0</v>
      </c>
      <c r="T50" s="271">
        <v>3.5</v>
      </c>
      <c r="U50" s="14"/>
      <c r="V50" s="14"/>
      <c r="W50" s="5">
        <f t="shared" si="426"/>
        <v>1.4</v>
      </c>
      <c r="X50" s="25">
        <f t="shared" si="427"/>
        <v>1.4</v>
      </c>
      <c r="Y50" s="176" t="str">
        <f t="shared" si="428"/>
        <v>1.4</v>
      </c>
      <c r="Z50" s="118" t="str">
        <f t="shared" si="429"/>
        <v>F</v>
      </c>
      <c r="AA50" s="117">
        <f t="shared" si="430"/>
        <v>0</v>
      </c>
      <c r="AB50" s="117" t="str">
        <f t="shared" si="431"/>
        <v>0.0</v>
      </c>
      <c r="AC50" s="10">
        <v>3</v>
      </c>
      <c r="AD50" s="28"/>
      <c r="AE50" s="278">
        <v>0</v>
      </c>
      <c r="AF50" s="14"/>
      <c r="AG50" s="14"/>
      <c r="AH50" s="53">
        <f t="shared" si="432"/>
        <v>0</v>
      </c>
      <c r="AI50" s="54">
        <f t="shared" si="433"/>
        <v>0</v>
      </c>
      <c r="AJ50" s="183" t="str">
        <f t="shared" si="434"/>
        <v>0.0</v>
      </c>
      <c r="AK50" s="118" t="str">
        <f t="shared" si="435"/>
        <v>F</v>
      </c>
      <c r="AL50" s="117">
        <f t="shared" si="436"/>
        <v>0</v>
      </c>
      <c r="AM50" s="117" t="str">
        <f t="shared" si="437"/>
        <v>0.0</v>
      </c>
      <c r="AN50" s="119">
        <v>3</v>
      </c>
      <c r="AO50" s="88"/>
      <c r="AP50" s="278">
        <v>0</v>
      </c>
      <c r="AQ50" s="14"/>
      <c r="AR50" s="14"/>
      <c r="AS50" s="5">
        <f t="shared" si="438"/>
        <v>0</v>
      </c>
      <c r="AT50" s="25">
        <f t="shared" si="439"/>
        <v>0</v>
      </c>
      <c r="AU50" s="176" t="str">
        <f t="shared" si="440"/>
        <v>0.0</v>
      </c>
      <c r="AV50" s="118" t="str">
        <f t="shared" si="441"/>
        <v>F</v>
      </c>
      <c r="AW50" s="117">
        <f t="shared" si="442"/>
        <v>0</v>
      </c>
      <c r="AX50" s="117" t="str">
        <f t="shared" si="443"/>
        <v>0.0</v>
      </c>
      <c r="AY50" s="10">
        <v>3</v>
      </c>
      <c r="AZ50" s="28"/>
      <c r="BA50" s="185">
        <v>0</v>
      </c>
      <c r="BB50" s="14"/>
      <c r="BC50" s="14"/>
      <c r="BD50" s="5">
        <f t="shared" si="444"/>
        <v>0</v>
      </c>
      <c r="BE50" s="25">
        <f t="shared" si="445"/>
        <v>0</v>
      </c>
      <c r="BF50" s="176" t="str">
        <f t="shared" si="446"/>
        <v>0.0</v>
      </c>
      <c r="BG50" s="118" t="str">
        <f t="shared" si="447"/>
        <v>F</v>
      </c>
      <c r="BH50" s="117">
        <f t="shared" si="448"/>
        <v>0</v>
      </c>
      <c r="BI50" s="117" t="str">
        <f t="shared" si="449"/>
        <v>0.0</v>
      </c>
      <c r="BJ50" s="10">
        <v>4</v>
      </c>
      <c r="BK50" s="28"/>
      <c r="BL50" s="185">
        <v>0</v>
      </c>
      <c r="BM50" s="14"/>
      <c r="BN50" s="14"/>
      <c r="BO50" s="5">
        <f t="shared" si="450"/>
        <v>0</v>
      </c>
      <c r="BP50" s="25">
        <f t="shared" si="451"/>
        <v>0</v>
      </c>
      <c r="BQ50" s="176" t="str">
        <f t="shared" si="452"/>
        <v>0.0</v>
      </c>
      <c r="BR50" s="118" t="str">
        <f t="shared" si="453"/>
        <v>F</v>
      </c>
      <c r="BS50" s="117">
        <f t="shared" si="454"/>
        <v>0</v>
      </c>
      <c r="BT50" s="117" t="str">
        <f t="shared" si="455"/>
        <v>0.0</v>
      </c>
      <c r="BU50" s="10">
        <v>3</v>
      </c>
      <c r="BV50" s="27"/>
      <c r="BW50" s="185">
        <v>0</v>
      </c>
      <c r="BX50" s="243"/>
      <c r="BY50" s="14"/>
      <c r="BZ50" s="142">
        <f t="shared" si="456"/>
        <v>0</v>
      </c>
      <c r="CA50" s="143">
        <f t="shared" si="457"/>
        <v>0</v>
      </c>
      <c r="CB50" s="176" t="str">
        <f t="shared" si="458"/>
        <v>0.0</v>
      </c>
      <c r="CC50" s="144" t="str">
        <f t="shared" si="459"/>
        <v>F</v>
      </c>
      <c r="CD50" s="117">
        <f t="shared" si="460"/>
        <v>0</v>
      </c>
      <c r="CE50" s="117" t="str">
        <f t="shared" si="461"/>
        <v>0.0</v>
      </c>
      <c r="CF50" s="10">
        <v>2</v>
      </c>
      <c r="CG50" s="27"/>
      <c r="CH50" s="111">
        <f t="shared" si="462"/>
        <v>18</v>
      </c>
      <c r="CI50" s="109">
        <f t="shared" si="463"/>
        <v>0</v>
      </c>
      <c r="CJ50" s="105" t="str">
        <f t="shared" si="464"/>
        <v>0.00</v>
      </c>
      <c r="CK50" s="410" t="str">
        <f>IF(AND(CI50&lt;0.8),"Cảnh báo KQHT","Lên lớp")</f>
        <v>Cảnh báo KQHT</v>
      </c>
      <c r="CL50" s="107">
        <f t="shared" si="465"/>
        <v>0</v>
      </c>
      <c r="CM50" s="108" t="e">
        <f xml:space="preserve"> (AA50*AD50+AL50*AO50+AW50*AZ50+BH50*BK50+BS50*BV50+CD50*CG50)/CL50</f>
        <v>#DIV/0!</v>
      </c>
      <c r="CN50" s="412" t="e">
        <f>IF(AND(CM50&lt;1.2),"Cảnh báo KQHT","Lên lớp")</f>
        <v>#DIV/0!</v>
      </c>
      <c r="CO50" s="421" t="s">
        <v>490</v>
      </c>
      <c r="CP50" s="423"/>
      <c r="CQ50" s="9"/>
      <c r="CR50" s="9"/>
      <c r="CS50" s="9"/>
      <c r="CT50" s="9"/>
      <c r="CU50" s="9"/>
      <c r="CV50" s="9"/>
      <c r="CW50" s="9"/>
      <c r="CX50" s="9"/>
      <c r="CY50" s="9"/>
      <c r="CZ50" s="424"/>
      <c r="DA50" s="423"/>
      <c r="DB50" s="9"/>
      <c r="DC50" s="9"/>
      <c r="DD50" s="9"/>
      <c r="DE50" s="9"/>
      <c r="DF50" s="9"/>
      <c r="DG50" s="9"/>
      <c r="DH50" s="9"/>
      <c r="DI50" s="9"/>
      <c r="DJ50" s="9"/>
      <c r="DK50" s="424"/>
      <c r="DL50" s="423"/>
      <c r="DM50" s="9"/>
      <c r="DN50" s="9"/>
      <c r="DO50" s="9"/>
      <c r="DP50" s="9"/>
      <c r="DQ50" s="9"/>
      <c r="DR50" s="9"/>
      <c r="DS50" s="9"/>
      <c r="DT50" s="9"/>
      <c r="DU50" s="9"/>
      <c r="DV50" s="424"/>
      <c r="DW50" s="423"/>
      <c r="DX50" s="9"/>
      <c r="DY50" s="9"/>
      <c r="DZ50" s="9"/>
      <c r="EA50" s="9"/>
      <c r="EB50" s="9"/>
      <c r="EC50" s="9"/>
      <c r="ED50" s="9"/>
      <c r="EE50" s="9"/>
      <c r="EF50" s="9"/>
      <c r="EG50" s="424"/>
      <c r="EH50" s="423"/>
      <c r="EI50" s="9"/>
      <c r="EJ50" s="9"/>
      <c r="EK50" s="9"/>
      <c r="EL50" s="9"/>
      <c r="EM50" s="9"/>
      <c r="EN50" s="9"/>
      <c r="EO50" s="9"/>
      <c r="EP50" s="9"/>
      <c r="EQ50" s="9"/>
      <c r="ER50" s="424"/>
      <c r="ES50" s="423"/>
      <c r="ET50" s="9"/>
      <c r="EU50" s="9"/>
      <c r="EV50" s="9"/>
      <c r="EW50" s="9"/>
      <c r="EX50" s="9"/>
      <c r="EY50" s="9"/>
      <c r="EZ50" s="9"/>
      <c r="FA50" s="9"/>
      <c r="FB50" s="9"/>
      <c r="FC50" s="424"/>
      <c r="FD50" s="423"/>
      <c r="FE50" s="9"/>
      <c r="FF50" s="9"/>
      <c r="FG50" s="9"/>
      <c r="FH50" s="9"/>
      <c r="FI50" s="9"/>
      <c r="FJ50" s="9"/>
      <c r="FK50" s="9"/>
      <c r="FL50" s="9"/>
      <c r="FM50" s="9"/>
      <c r="FN50" s="424"/>
      <c r="FO50" s="488"/>
      <c r="FP50" s="488"/>
      <c r="FQ50" s="488"/>
      <c r="FR50" s="488"/>
      <c r="FS50" s="488"/>
      <c r="FT50" s="488"/>
      <c r="FU50" s="488"/>
      <c r="FV50" s="488"/>
      <c r="FW50" s="488"/>
      <c r="FX50" s="488"/>
      <c r="FY50" s="488"/>
      <c r="FZ50" s="488"/>
      <c r="GA50" s="488"/>
      <c r="GB50" s="488"/>
      <c r="GC50" s="488"/>
      <c r="GD50" s="488"/>
      <c r="GE50" s="488"/>
      <c r="GF50" s="488"/>
      <c r="GG50" s="488"/>
      <c r="GH50" s="488"/>
      <c r="GI50" s="488"/>
      <c r="GJ50" s="488"/>
      <c r="GK50" s="641"/>
      <c r="GL50" s="641"/>
      <c r="GM50" s="641"/>
      <c r="GN50" s="641"/>
      <c r="GO50" s="641"/>
      <c r="GP50" s="641"/>
      <c r="GQ50" s="641"/>
      <c r="GR50" s="641"/>
      <c r="GS50" s="641"/>
      <c r="GT50" s="641"/>
      <c r="GU50" s="637"/>
      <c r="GV50" s="638"/>
      <c r="GW50" s="638"/>
      <c r="GX50" s="638"/>
      <c r="GY50" s="638"/>
      <c r="GZ50" s="638"/>
      <c r="HA50" s="638"/>
      <c r="HB50" s="638"/>
      <c r="HC50" s="638"/>
      <c r="HD50" s="638"/>
      <c r="HE50" s="639"/>
    </row>
    <row r="51" spans="1:213" ht="18.75" customHeight="1" x14ac:dyDescent="0.3">
      <c r="A51" s="126">
        <v>47</v>
      </c>
      <c r="B51" s="126" t="s">
        <v>99</v>
      </c>
      <c r="C51" s="128" t="s">
        <v>295</v>
      </c>
      <c r="D51" s="129" t="s">
        <v>296</v>
      </c>
      <c r="E51" s="130" t="s">
        <v>297</v>
      </c>
      <c r="F51" s="367" t="s">
        <v>623</v>
      </c>
      <c r="G51" s="209" t="s">
        <v>366</v>
      </c>
      <c r="H51" s="210" t="s">
        <v>16</v>
      </c>
      <c r="I51" s="355" t="s">
        <v>24</v>
      </c>
      <c r="J51" s="385">
        <v>5.5</v>
      </c>
      <c r="K51" s="381" t="str">
        <f t="shared" si="418"/>
        <v>5.5</v>
      </c>
      <c r="L51" s="302" t="str">
        <f t="shared" si="419"/>
        <v>C</v>
      </c>
      <c r="M51" s="117">
        <f t="shared" si="420"/>
        <v>2</v>
      </c>
      <c r="N51" s="67" t="str">
        <f t="shared" si="421"/>
        <v>2.0</v>
      </c>
      <c r="O51" s="361"/>
      <c r="P51" s="180" t="str">
        <f t="shared" si="422"/>
        <v>0.0</v>
      </c>
      <c r="Q51" s="118" t="str">
        <f t="shared" si="423"/>
        <v>F</v>
      </c>
      <c r="R51" s="117">
        <f t="shared" si="424"/>
        <v>0</v>
      </c>
      <c r="S51" s="67" t="str">
        <f t="shared" si="425"/>
        <v>0.0</v>
      </c>
      <c r="T51" s="273">
        <v>6.2</v>
      </c>
      <c r="U51" s="275">
        <v>6</v>
      </c>
      <c r="V51" s="275"/>
      <c r="W51" s="60">
        <f t="shared" si="426"/>
        <v>6.1</v>
      </c>
      <c r="X51" s="114">
        <f t="shared" si="427"/>
        <v>6.1</v>
      </c>
      <c r="Y51" s="176" t="str">
        <f t="shared" si="428"/>
        <v>6.1</v>
      </c>
      <c r="Z51" s="115" t="str">
        <f t="shared" si="429"/>
        <v>C</v>
      </c>
      <c r="AA51" s="116">
        <f t="shared" si="430"/>
        <v>2</v>
      </c>
      <c r="AB51" s="116" t="str">
        <f t="shared" si="431"/>
        <v>2.0</v>
      </c>
      <c r="AC51" s="61">
        <v>3</v>
      </c>
      <c r="AD51" s="27">
        <v>3</v>
      </c>
      <c r="AE51" s="280">
        <v>6.2</v>
      </c>
      <c r="AF51" s="297">
        <v>7</v>
      </c>
      <c r="AG51" s="195"/>
      <c r="AH51" s="53">
        <f t="shared" si="432"/>
        <v>6.7</v>
      </c>
      <c r="AI51" s="54">
        <f t="shared" si="433"/>
        <v>6.7</v>
      </c>
      <c r="AJ51" s="183" t="str">
        <f t="shared" si="434"/>
        <v>6.7</v>
      </c>
      <c r="AK51" s="115" t="str">
        <f t="shared" si="435"/>
        <v>C+</v>
      </c>
      <c r="AL51" s="116">
        <f t="shared" si="436"/>
        <v>2.5</v>
      </c>
      <c r="AM51" s="116" t="str">
        <f t="shared" si="437"/>
        <v>2.5</v>
      </c>
      <c r="AN51" s="191">
        <v>3</v>
      </c>
      <c r="AO51" s="401">
        <v>3</v>
      </c>
      <c r="AP51" s="281">
        <v>2.2000000000000002</v>
      </c>
      <c r="AQ51" s="297"/>
      <c r="AR51" s="195"/>
      <c r="AS51" s="5">
        <f t="shared" si="438"/>
        <v>0.9</v>
      </c>
      <c r="AT51" s="25">
        <f t="shared" si="439"/>
        <v>0.9</v>
      </c>
      <c r="AU51" s="176" t="str">
        <f t="shared" si="440"/>
        <v>0.9</v>
      </c>
      <c r="AV51" s="118" t="str">
        <f t="shared" si="441"/>
        <v>F</v>
      </c>
      <c r="AW51" s="117">
        <f t="shared" si="442"/>
        <v>0</v>
      </c>
      <c r="AX51" s="117" t="str">
        <f t="shared" si="443"/>
        <v>0.0</v>
      </c>
      <c r="AY51" s="61">
        <v>3</v>
      </c>
      <c r="AZ51" s="28"/>
      <c r="BA51" s="199">
        <v>5.7</v>
      </c>
      <c r="BB51" s="275">
        <v>5</v>
      </c>
      <c r="BC51" s="275"/>
      <c r="BD51" s="5">
        <f t="shared" si="444"/>
        <v>5.3</v>
      </c>
      <c r="BE51" s="114">
        <f t="shared" si="445"/>
        <v>5.3</v>
      </c>
      <c r="BF51" s="176" t="str">
        <f t="shared" si="446"/>
        <v>5.3</v>
      </c>
      <c r="BG51" s="115" t="str">
        <f t="shared" si="447"/>
        <v>D+</v>
      </c>
      <c r="BH51" s="116">
        <f t="shared" si="448"/>
        <v>1.5</v>
      </c>
      <c r="BI51" s="116" t="str">
        <f t="shared" si="449"/>
        <v>1.5</v>
      </c>
      <c r="BJ51" s="61">
        <v>4</v>
      </c>
      <c r="BK51" s="27">
        <v>4</v>
      </c>
      <c r="BL51" s="283">
        <v>5.0999999999999996</v>
      </c>
      <c r="BM51" s="297">
        <v>6</v>
      </c>
      <c r="BN51" s="195"/>
      <c r="BO51" s="5">
        <f t="shared" si="450"/>
        <v>5.6</v>
      </c>
      <c r="BP51" s="25">
        <f t="shared" si="451"/>
        <v>5.6</v>
      </c>
      <c r="BQ51" s="176" t="str">
        <f t="shared" si="452"/>
        <v>5.6</v>
      </c>
      <c r="BR51" s="118" t="str">
        <f t="shared" si="453"/>
        <v>C</v>
      </c>
      <c r="BS51" s="116">
        <f t="shared" si="454"/>
        <v>2</v>
      </c>
      <c r="BT51" s="116" t="str">
        <f t="shared" si="455"/>
        <v>2.0</v>
      </c>
      <c r="BU51" s="61">
        <v>3</v>
      </c>
      <c r="BV51" s="27">
        <v>3</v>
      </c>
      <c r="BW51" s="199">
        <v>7</v>
      </c>
      <c r="BX51" s="245">
        <v>7</v>
      </c>
      <c r="BY51" s="195"/>
      <c r="BZ51" s="192">
        <f t="shared" si="456"/>
        <v>7</v>
      </c>
      <c r="CA51" s="193">
        <f t="shared" si="457"/>
        <v>7</v>
      </c>
      <c r="CB51" s="176" t="str">
        <f t="shared" si="458"/>
        <v>7.0</v>
      </c>
      <c r="CC51" s="194" t="str">
        <f t="shared" si="459"/>
        <v>B</v>
      </c>
      <c r="CD51" s="116">
        <f t="shared" si="460"/>
        <v>3</v>
      </c>
      <c r="CE51" s="116" t="str">
        <f t="shared" si="461"/>
        <v>3.0</v>
      </c>
      <c r="CF51" s="10">
        <v>2</v>
      </c>
      <c r="CG51" s="27">
        <v>2</v>
      </c>
      <c r="CH51" s="111">
        <f t="shared" si="462"/>
        <v>18</v>
      </c>
      <c r="CI51" s="109">
        <f t="shared" si="463"/>
        <v>1.75</v>
      </c>
      <c r="CJ51" s="105" t="str">
        <f t="shared" si="464"/>
        <v>1.75</v>
      </c>
      <c r="CK51" s="106" t="str">
        <f>IF(AND(CI51&lt;0.8),"Cảnh báo KQHT","Lên lớp")</f>
        <v>Lên lớp</v>
      </c>
      <c r="CL51" s="107">
        <f t="shared" si="465"/>
        <v>15</v>
      </c>
      <c r="CM51" s="108">
        <f xml:space="preserve"> (AA51*AD51+AL51*AO51+AW51*AZ51+BH51*BK51+BS51*BV51+CD51*CG51)/CL51</f>
        <v>2.1</v>
      </c>
      <c r="CN51" s="412" t="str">
        <f>IF(AND(CM51&lt;1.2),"Cảnh báo KQHT","Lên lớp")</f>
        <v>Lên lớp</v>
      </c>
      <c r="CO51" s="421"/>
      <c r="CP51" s="423"/>
      <c r="CQ51" s="9"/>
      <c r="CR51" s="9"/>
      <c r="CS51" s="9"/>
      <c r="CT51" s="9"/>
      <c r="CU51" s="9"/>
      <c r="CV51" s="9"/>
      <c r="CW51" s="9"/>
      <c r="CX51" s="9"/>
      <c r="CY51" s="9"/>
      <c r="CZ51" s="424"/>
      <c r="DA51" s="423"/>
      <c r="DB51" s="9"/>
      <c r="DC51" s="9"/>
      <c r="DD51" s="9"/>
      <c r="DE51" s="9"/>
      <c r="DF51" s="9"/>
      <c r="DG51" s="9"/>
      <c r="DH51" s="9"/>
      <c r="DI51" s="9"/>
      <c r="DJ51" s="9"/>
      <c r="DK51" s="424"/>
      <c r="DL51" s="423"/>
      <c r="DM51" s="9"/>
      <c r="DN51" s="9"/>
      <c r="DO51" s="9"/>
      <c r="DP51" s="9"/>
      <c r="DQ51" s="9"/>
      <c r="DR51" s="9"/>
      <c r="DS51" s="9"/>
      <c r="DT51" s="9"/>
      <c r="DU51" s="9"/>
      <c r="DV51" s="424"/>
      <c r="DW51" s="423"/>
      <c r="DX51" s="9"/>
      <c r="DY51" s="9"/>
      <c r="DZ51" s="9"/>
      <c r="EA51" s="9"/>
      <c r="EB51" s="9"/>
      <c r="EC51" s="9"/>
      <c r="ED51" s="9"/>
      <c r="EE51" s="9"/>
      <c r="EF51" s="9"/>
      <c r="EG51" s="424"/>
      <c r="EH51" s="423"/>
      <c r="EI51" s="9"/>
      <c r="EJ51" s="9"/>
      <c r="EK51" s="9"/>
      <c r="EL51" s="9"/>
      <c r="EM51" s="9"/>
      <c r="EN51" s="9"/>
      <c r="EO51" s="9"/>
      <c r="EP51" s="9"/>
      <c r="EQ51" s="9"/>
      <c r="ER51" s="424"/>
      <c r="ES51" s="423"/>
      <c r="ET51" s="9"/>
      <c r="EU51" s="9"/>
      <c r="EV51" s="9"/>
      <c r="EW51" s="9"/>
      <c r="EX51" s="9"/>
      <c r="EY51" s="9"/>
      <c r="EZ51" s="9"/>
      <c r="FA51" s="9"/>
      <c r="FB51" s="9"/>
      <c r="FC51" s="424"/>
      <c r="FD51" s="423"/>
      <c r="FE51" s="9"/>
      <c r="FF51" s="9"/>
      <c r="FG51" s="9"/>
      <c r="FH51" s="9"/>
      <c r="FI51" s="9"/>
      <c r="FJ51" s="9"/>
      <c r="FK51" s="9"/>
      <c r="FL51" s="9"/>
      <c r="FM51" s="9"/>
      <c r="FN51" s="424"/>
      <c r="FO51" s="488"/>
      <c r="FP51" s="488"/>
      <c r="FQ51" s="488"/>
      <c r="FR51" s="488"/>
      <c r="FS51" s="488"/>
      <c r="FT51" s="488"/>
      <c r="FU51" s="488"/>
      <c r="FV51" s="488"/>
      <c r="FW51" s="488"/>
      <c r="FX51" s="488"/>
      <c r="FY51" s="488"/>
      <c r="FZ51" s="488"/>
      <c r="GA51" s="488"/>
      <c r="GB51" s="488"/>
      <c r="GC51" s="488"/>
      <c r="GD51" s="488"/>
      <c r="GE51" s="488"/>
      <c r="GF51" s="488"/>
      <c r="GG51" s="488"/>
      <c r="GH51" s="488"/>
      <c r="GI51" s="488"/>
      <c r="GJ51" s="488"/>
      <c r="GK51" s="641"/>
      <c r="GL51" s="641"/>
      <c r="GM51" s="641"/>
      <c r="GN51" s="641"/>
      <c r="GO51" s="641"/>
      <c r="GP51" s="641"/>
      <c r="GQ51" s="641"/>
      <c r="GR51" s="641"/>
      <c r="GS51" s="641"/>
      <c r="GT51" s="641"/>
      <c r="GU51" s="637"/>
      <c r="GV51" s="638"/>
      <c r="GW51" s="638"/>
      <c r="GX51" s="638"/>
      <c r="GY51" s="638"/>
      <c r="GZ51" s="638"/>
      <c r="HA51" s="638"/>
      <c r="HB51" s="638"/>
      <c r="HC51" s="638"/>
      <c r="HD51" s="638"/>
      <c r="HE51" s="639"/>
    </row>
    <row r="52" spans="1:213" ht="18.75" customHeight="1" x14ac:dyDescent="0.3">
      <c r="A52" s="126">
        <v>20</v>
      </c>
      <c r="B52" s="126" t="s">
        <v>99</v>
      </c>
      <c r="C52" s="127" t="s">
        <v>236</v>
      </c>
      <c r="D52" s="129" t="s">
        <v>14</v>
      </c>
      <c r="E52" s="130" t="s">
        <v>110</v>
      </c>
      <c r="F52" s="367" t="s">
        <v>624</v>
      </c>
      <c r="G52" s="209" t="s">
        <v>339</v>
      </c>
      <c r="H52" s="210" t="s">
        <v>16</v>
      </c>
      <c r="I52" s="355" t="s">
        <v>28</v>
      </c>
      <c r="J52" s="382"/>
      <c r="K52" s="381" t="str">
        <f t="shared" si="418"/>
        <v>0.0</v>
      </c>
      <c r="L52" s="302" t="str">
        <f t="shared" si="419"/>
        <v>F</v>
      </c>
      <c r="M52" s="117">
        <f t="shared" si="420"/>
        <v>0</v>
      </c>
      <c r="N52" s="67" t="str">
        <f t="shared" si="421"/>
        <v>0.0</v>
      </c>
      <c r="O52" s="358"/>
      <c r="P52" s="180" t="str">
        <f t="shared" si="422"/>
        <v>0.0</v>
      </c>
      <c r="Q52" s="118" t="str">
        <f t="shared" si="423"/>
        <v>F</v>
      </c>
      <c r="R52" s="117">
        <f t="shared" si="424"/>
        <v>0</v>
      </c>
      <c r="S52" s="67" t="str">
        <f t="shared" si="425"/>
        <v>0.0</v>
      </c>
      <c r="T52" s="270">
        <v>3.8</v>
      </c>
      <c r="U52" s="123"/>
      <c r="V52" s="125"/>
      <c r="W52" s="5">
        <f t="shared" si="426"/>
        <v>1.5</v>
      </c>
      <c r="X52" s="6">
        <f t="shared" si="427"/>
        <v>1.5</v>
      </c>
      <c r="Y52" s="176" t="str">
        <f t="shared" si="428"/>
        <v>1.5</v>
      </c>
      <c r="Z52" s="8" t="str">
        <f t="shared" si="429"/>
        <v>F</v>
      </c>
      <c r="AA52" s="7">
        <f t="shared" si="430"/>
        <v>0</v>
      </c>
      <c r="AB52" s="7" t="str">
        <f t="shared" si="431"/>
        <v>0.0</v>
      </c>
      <c r="AC52" s="10">
        <v>3</v>
      </c>
      <c r="AD52" s="28"/>
      <c r="AE52" s="270">
        <v>0</v>
      </c>
      <c r="AF52" s="140"/>
      <c r="AG52" s="123"/>
      <c r="AH52" s="53">
        <f t="shared" si="432"/>
        <v>0</v>
      </c>
      <c r="AI52" s="54">
        <f t="shared" si="433"/>
        <v>0</v>
      </c>
      <c r="AJ52" s="183" t="str">
        <f t="shared" si="434"/>
        <v>0.0</v>
      </c>
      <c r="AK52" s="51" t="str">
        <f t="shared" si="435"/>
        <v>F</v>
      </c>
      <c r="AL52" s="55">
        <f t="shared" si="436"/>
        <v>0</v>
      </c>
      <c r="AM52" s="55" t="str">
        <f t="shared" si="437"/>
        <v>0.0</v>
      </c>
      <c r="AN52" s="112">
        <v>3</v>
      </c>
      <c r="AO52" s="88"/>
      <c r="AP52" s="278">
        <v>1.5</v>
      </c>
      <c r="AQ52" s="123"/>
      <c r="AR52" s="125"/>
      <c r="AS52" s="5">
        <f t="shared" si="438"/>
        <v>0.6</v>
      </c>
      <c r="AT52" s="25">
        <f t="shared" si="439"/>
        <v>0.6</v>
      </c>
      <c r="AU52" s="176" t="str">
        <f t="shared" si="440"/>
        <v>0.6</v>
      </c>
      <c r="AV52" s="118" t="str">
        <f t="shared" si="441"/>
        <v>F</v>
      </c>
      <c r="AW52" s="117">
        <f t="shared" si="442"/>
        <v>0</v>
      </c>
      <c r="AX52" s="117" t="str">
        <f t="shared" si="443"/>
        <v>0.0</v>
      </c>
      <c r="AY52" s="10">
        <v>3</v>
      </c>
      <c r="AZ52" s="28"/>
      <c r="BA52" s="185">
        <v>4.8</v>
      </c>
      <c r="BB52" s="140"/>
      <c r="BC52" s="125"/>
      <c r="BD52" s="5">
        <f t="shared" si="444"/>
        <v>1.9</v>
      </c>
      <c r="BE52" s="6">
        <f t="shared" si="445"/>
        <v>1.9</v>
      </c>
      <c r="BF52" s="176" t="str">
        <f t="shared" si="446"/>
        <v>1.9</v>
      </c>
      <c r="BG52" s="8" t="str">
        <f t="shared" si="447"/>
        <v>F</v>
      </c>
      <c r="BH52" s="7">
        <f t="shared" si="448"/>
        <v>0</v>
      </c>
      <c r="BI52" s="7" t="str">
        <f t="shared" si="449"/>
        <v>0.0</v>
      </c>
      <c r="BJ52" s="10">
        <v>4</v>
      </c>
      <c r="BK52" s="28"/>
      <c r="BL52" s="185">
        <v>0</v>
      </c>
      <c r="BM52" s="78"/>
      <c r="BN52" s="78"/>
      <c r="BO52" s="5">
        <f t="shared" si="450"/>
        <v>0</v>
      </c>
      <c r="BP52" s="25">
        <f t="shared" si="451"/>
        <v>0</v>
      </c>
      <c r="BQ52" s="176" t="str">
        <f t="shared" si="452"/>
        <v>0.0</v>
      </c>
      <c r="BR52" s="118" t="str">
        <f t="shared" si="453"/>
        <v>F</v>
      </c>
      <c r="BS52" s="7">
        <f t="shared" si="454"/>
        <v>0</v>
      </c>
      <c r="BT52" s="7" t="str">
        <f t="shared" si="455"/>
        <v>0.0</v>
      </c>
      <c r="BU52" s="10">
        <v>3</v>
      </c>
      <c r="BV52" s="27"/>
      <c r="BW52" s="159">
        <v>8</v>
      </c>
      <c r="BX52" s="163">
        <v>4</v>
      </c>
      <c r="BY52" s="163"/>
      <c r="BZ52" s="5">
        <f t="shared" si="456"/>
        <v>5.6</v>
      </c>
      <c r="CA52" s="25">
        <f t="shared" si="457"/>
        <v>5.6</v>
      </c>
      <c r="CB52" s="176" t="str">
        <f t="shared" si="458"/>
        <v>5.6</v>
      </c>
      <c r="CC52" s="118" t="str">
        <f t="shared" si="459"/>
        <v>C</v>
      </c>
      <c r="CD52" s="24">
        <f t="shared" si="460"/>
        <v>2</v>
      </c>
      <c r="CE52" s="24" t="str">
        <f t="shared" si="461"/>
        <v>2.0</v>
      </c>
      <c r="CF52" s="10">
        <v>2</v>
      </c>
      <c r="CG52" s="27">
        <v>2</v>
      </c>
      <c r="CH52" s="111">
        <f t="shared" si="462"/>
        <v>18</v>
      </c>
      <c r="CI52" s="109">
        <f t="shared" si="463"/>
        <v>0.22222222222222221</v>
      </c>
      <c r="CJ52" s="105" t="str">
        <f t="shared" si="464"/>
        <v>0.22</v>
      </c>
      <c r="CK52" s="410" t="str">
        <f>IF(AND(CI52&lt;0.8),"Cảnh báo KQHT","Lên lớp")</f>
        <v>Cảnh báo KQHT</v>
      </c>
      <c r="CL52" s="107">
        <f t="shared" si="465"/>
        <v>2</v>
      </c>
      <c r="CM52" s="108">
        <f xml:space="preserve"> (AA52*AD52+AL52*AO52+AW52*AZ52+BH52*BK52+BS52*BV52+CD52*CG52)/CL52</f>
        <v>2</v>
      </c>
      <c r="CN52" s="412" t="str">
        <f>IF(AND(CM52&lt;1.2),"Cảnh báo KQHT","Lên lớp")</f>
        <v>Lên lớp</v>
      </c>
      <c r="CO52" s="421" t="s">
        <v>490</v>
      </c>
      <c r="CP52" s="423"/>
      <c r="CQ52" s="9"/>
      <c r="CR52" s="9"/>
      <c r="CS52" s="9"/>
      <c r="CT52" s="9"/>
      <c r="CU52" s="9"/>
      <c r="CV52" s="9"/>
      <c r="CW52" s="9"/>
      <c r="CX52" s="9"/>
      <c r="CY52" s="9"/>
      <c r="CZ52" s="424"/>
      <c r="DA52" s="423"/>
      <c r="DB52" s="9"/>
      <c r="DC52" s="9"/>
      <c r="DD52" s="9"/>
      <c r="DE52" s="9"/>
      <c r="DF52" s="9"/>
      <c r="DG52" s="9"/>
      <c r="DH52" s="9"/>
      <c r="DI52" s="9"/>
      <c r="DJ52" s="9"/>
      <c r="DK52" s="424"/>
      <c r="DL52" s="423"/>
      <c r="DM52" s="9"/>
      <c r="DN52" s="9"/>
      <c r="DO52" s="9"/>
      <c r="DP52" s="9"/>
      <c r="DQ52" s="9"/>
      <c r="DR52" s="9"/>
      <c r="DS52" s="9"/>
      <c r="DT52" s="9"/>
      <c r="DU52" s="9"/>
      <c r="DV52" s="424"/>
      <c r="DW52" s="423"/>
      <c r="DX52" s="9"/>
      <c r="DY52" s="9"/>
      <c r="DZ52" s="9"/>
      <c r="EA52" s="9"/>
      <c r="EB52" s="9"/>
      <c r="EC52" s="9"/>
      <c r="ED52" s="9"/>
      <c r="EE52" s="9"/>
      <c r="EF52" s="9"/>
      <c r="EG52" s="424"/>
      <c r="EH52" s="423"/>
      <c r="EI52" s="9"/>
      <c r="EJ52" s="9"/>
      <c r="EK52" s="9"/>
      <c r="EL52" s="9"/>
      <c r="EM52" s="9"/>
      <c r="EN52" s="9"/>
      <c r="EO52" s="9"/>
      <c r="EP52" s="9"/>
      <c r="EQ52" s="9"/>
      <c r="ER52" s="424"/>
      <c r="ES52" s="423"/>
      <c r="ET52" s="9"/>
      <c r="EU52" s="9"/>
      <c r="EV52" s="9"/>
      <c r="EW52" s="9"/>
      <c r="EX52" s="9"/>
      <c r="EY52" s="9"/>
      <c r="EZ52" s="9"/>
      <c r="FA52" s="9"/>
      <c r="FB52" s="9"/>
      <c r="FC52" s="424"/>
      <c r="FD52" s="423"/>
      <c r="FE52" s="9"/>
      <c r="FF52" s="9"/>
      <c r="FG52" s="9"/>
      <c r="FH52" s="9"/>
      <c r="FI52" s="9"/>
      <c r="FJ52" s="9"/>
      <c r="FK52" s="9"/>
      <c r="FL52" s="9"/>
      <c r="FM52" s="9"/>
      <c r="FN52" s="424"/>
      <c r="FO52" s="488"/>
      <c r="FP52" s="488"/>
      <c r="FQ52" s="488"/>
      <c r="FR52" s="488"/>
      <c r="FS52" s="488"/>
      <c r="FT52" s="488"/>
      <c r="FU52" s="488"/>
      <c r="FV52" s="488"/>
      <c r="FW52" s="488"/>
      <c r="FX52" s="488"/>
      <c r="FY52" s="488"/>
      <c r="FZ52" s="488"/>
      <c r="GA52" s="488"/>
      <c r="GB52" s="488"/>
      <c r="GC52" s="488"/>
      <c r="GD52" s="488"/>
      <c r="GE52" s="488"/>
      <c r="GF52" s="488"/>
      <c r="GG52" s="488"/>
      <c r="GH52" s="488"/>
      <c r="GI52" s="488"/>
      <c r="GJ52" s="488"/>
      <c r="GK52" s="641"/>
      <c r="GL52" s="641"/>
      <c r="GM52" s="641"/>
      <c r="GN52" s="641"/>
      <c r="GO52" s="641"/>
      <c r="GP52" s="641"/>
      <c r="GQ52" s="641"/>
      <c r="GR52" s="641"/>
      <c r="GS52" s="641"/>
      <c r="GT52" s="641"/>
      <c r="GU52" s="637"/>
      <c r="GV52" s="638"/>
      <c r="GW52" s="638"/>
      <c r="GX52" s="638"/>
      <c r="GY52" s="638"/>
      <c r="GZ52" s="638"/>
      <c r="HA52" s="638"/>
      <c r="HB52" s="638"/>
      <c r="HC52" s="638"/>
      <c r="HD52" s="638"/>
      <c r="HE52" s="639"/>
    </row>
    <row r="53" spans="1:213" ht="18.75" customHeight="1" x14ac:dyDescent="0.3">
      <c r="A53" s="126">
        <v>26</v>
      </c>
      <c r="B53" s="126" t="s">
        <v>99</v>
      </c>
      <c r="C53" s="127" t="s">
        <v>246</v>
      </c>
      <c r="D53" s="129" t="s">
        <v>247</v>
      </c>
      <c r="E53" s="130" t="s">
        <v>248</v>
      </c>
      <c r="F53" s="367" t="s">
        <v>624</v>
      </c>
      <c r="G53" s="209" t="s">
        <v>345</v>
      </c>
      <c r="H53" s="210" t="s">
        <v>16</v>
      </c>
      <c r="I53" s="355" t="s">
        <v>50</v>
      </c>
      <c r="J53" s="377">
        <v>6.3</v>
      </c>
      <c r="K53" s="381" t="str">
        <f t="shared" si="418"/>
        <v>6.3</v>
      </c>
      <c r="L53" s="302" t="str">
        <f t="shared" si="419"/>
        <v>C</v>
      </c>
      <c r="M53" s="117">
        <f t="shared" si="420"/>
        <v>2</v>
      </c>
      <c r="N53" s="67" t="str">
        <f t="shared" si="421"/>
        <v>2.0</v>
      </c>
      <c r="O53" s="358"/>
      <c r="P53" s="180" t="str">
        <f t="shared" si="422"/>
        <v>0.0</v>
      </c>
      <c r="Q53" s="118" t="str">
        <f t="shared" si="423"/>
        <v>F</v>
      </c>
      <c r="R53" s="117">
        <f t="shared" si="424"/>
        <v>0</v>
      </c>
      <c r="S53" s="67" t="str">
        <f t="shared" si="425"/>
        <v>0.0</v>
      </c>
      <c r="T53" s="155">
        <v>7.8</v>
      </c>
      <c r="U53" s="123">
        <v>6</v>
      </c>
      <c r="V53" s="125"/>
      <c r="W53" s="5">
        <f t="shared" si="426"/>
        <v>6.7</v>
      </c>
      <c r="X53" s="6">
        <f t="shared" si="427"/>
        <v>6.7</v>
      </c>
      <c r="Y53" s="176" t="str">
        <f t="shared" si="428"/>
        <v>6.7</v>
      </c>
      <c r="Z53" s="8" t="str">
        <f t="shared" si="429"/>
        <v>C+</v>
      </c>
      <c r="AA53" s="7">
        <f t="shared" si="430"/>
        <v>2.5</v>
      </c>
      <c r="AB53" s="7" t="str">
        <f t="shared" si="431"/>
        <v>2.5</v>
      </c>
      <c r="AC53" s="10">
        <v>3</v>
      </c>
      <c r="AD53" s="28">
        <v>3</v>
      </c>
      <c r="AE53" s="155">
        <v>7.4</v>
      </c>
      <c r="AF53" s="140">
        <v>8</v>
      </c>
      <c r="AG53" s="125"/>
      <c r="AH53" s="53">
        <f t="shared" si="432"/>
        <v>7.8</v>
      </c>
      <c r="AI53" s="54">
        <f t="shared" si="433"/>
        <v>7.8</v>
      </c>
      <c r="AJ53" s="183" t="str">
        <f t="shared" si="434"/>
        <v>7.8</v>
      </c>
      <c r="AK53" s="51" t="str">
        <f t="shared" si="435"/>
        <v>B</v>
      </c>
      <c r="AL53" s="55">
        <f t="shared" si="436"/>
        <v>3</v>
      </c>
      <c r="AM53" s="55" t="str">
        <f t="shared" si="437"/>
        <v>3.0</v>
      </c>
      <c r="AN53" s="112">
        <v>3</v>
      </c>
      <c r="AO53" s="88">
        <v>3</v>
      </c>
      <c r="AP53" s="153">
        <v>6.2</v>
      </c>
      <c r="AQ53" s="344"/>
      <c r="AR53" s="344"/>
      <c r="AS53" s="5">
        <f t="shared" si="438"/>
        <v>2.5</v>
      </c>
      <c r="AT53" s="25">
        <f t="shared" si="439"/>
        <v>2.5</v>
      </c>
      <c r="AU53" s="176" t="str">
        <f t="shared" si="440"/>
        <v>2.5</v>
      </c>
      <c r="AV53" s="118" t="str">
        <f t="shared" si="441"/>
        <v>F</v>
      </c>
      <c r="AW53" s="117">
        <f t="shared" si="442"/>
        <v>0</v>
      </c>
      <c r="AX53" s="117" t="str">
        <f t="shared" si="443"/>
        <v>0.0</v>
      </c>
      <c r="AY53" s="10">
        <v>3</v>
      </c>
      <c r="AZ53" s="28"/>
      <c r="BA53" s="159">
        <v>7.3</v>
      </c>
      <c r="BB53" s="140">
        <v>3</v>
      </c>
      <c r="BC53" s="125"/>
      <c r="BD53" s="5">
        <f t="shared" si="444"/>
        <v>4.7</v>
      </c>
      <c r="BE53" s="6">
        <f t="shared" si="445"/>
        <v>4.7</v>
      </c>
      <c r="BF53" s="176" t="str">
        <f t="shared" si="446"/>
        <v>4.7</v>
      </c>
      <c r="BG53" s="8" t="str">
        <f t="shared" si="447"/>
        <v>D</v>
      </c>
      <c r="BH53" s="7">
        <f t="shared" si="448"/>
        <v>1</v>
      </c>
      <c r="BI53" s="7" t="str">
        <f t="shared" si="449"/>
        <v>1.0</v>
      </c>
      <c r="BJ53" s="10">
        <v>4</v>
      </c>
      <c r="BK53" s="28">
        <v>4</v>
      </c>
      <c r="BL53" s="77">
        <v>5.0999999999999996</v>
      </c>
      <c r="BM53" s="78">
        <v>5</v>
      </c>
      <c r="BN53" s="78"/>
      <c r="BO53" s="5">
        <f t="shared" si="450"/>
        <v>5</v>
      </c>
      <c r="BP53" s="25">
        <f t="shared" si="451"/>
        <v>5</v>
      </c>
      <c r="BQ53" s="176" t="str">
        <f t="shared" si="452"/>
        <v>5.0</v>
      </c>
      <c r="BR53" s="118" t="str">
        <f t="shared" si="453"/>
        <v>D+</v>
      </c>
      <c r="BS53" s="7">
        <f t="shared" si="454"/>
        <v>1.5</v>
      </c>
      <c r="BT53" s="7" t="str">
        <f t="shared" si="455"/>
        <v>1.5</v>
      </c>
      <c r="BU53" s="10">
        <v>3</v>
      </c>
      <c r="BV53" s="27">
        <v>3</v>
      </c>
      <c r="BW53" s="159">
        <v>5.3</v>
      </c>
      <c r="BX53" s="163">
        <v>7</v>
      </c>
      <c r="BY53" s="163"/>
      <c r="BZ53" s="5">
        <f t="shared" si="456"/>
        <v>6.3</v>
      </c>
      <c r="CA53" s="25">
        <f t="shared" si="457"/>
        <v>6.3</v>
      </c>
      <c r="CB53" s="176" t="str">
        <f t="shared" si="458"/>
        <v>6.3</v>
      </c>
      <c r="CC53" s="23" t="str">
        <f t="shared" si="459"/>
        <v>C</v>
      </c>
      <c r="CD53" s="24">
        <f t="shared" si="460"/>
        <v>2</v>
      </c>
      <c r="CE53" s="24" t="str">
        <f t="shared" si="461"/>
        <v>2.0</v>
      </c>
      <c r="CF53" s="10">
        <v>2</v>
      </c>
      <c r="CG53" s="27">
        <v>2</v>
      </c>
      <c r="CH53" s="111">
        <f t="shared" si="462"/>
        <v>18</v>
      </c>
      <c r="CI53" s="109">
        <f t="shared" si="463"/>
        <v>1.6111111111111112</v>
      </c>
      <c r="CJ53" s="105" t="str">
        <f t="shared" si="464"/>
        <v>1.61</v>
      </c>
      <c r="CK53" s="106" t="str">
        <f>IF(AND(CI53&lt;0.8),"Cảnh báo KQHT","Lên lớp")</f>
        <v>Lên lớp</v>
      </c>
      <c r="CL53" s="107">
        <f t="shared" si="465"/>
        <v>15</v>
      </c>
      <c r="CM53" s="108">
        <f xml:space="preserve"> (AA53*AD53+AL53*AO53+AW53*AZ53+BH53*BK53+BS53*BV53+CD53*CG53)/CL53</f>
        <v>1.9333333333333333</v>
      </c>
      <c r="CN53" s="412" t="str">
        <f>IF(AND(CM53&lt;1.2),"Cảnh báo KQHT","Lên lớp")</f>
        <v>Lên lớp</v>
      </c>
      <c r="CO53" s="421"/>
      <c r="CP53" s="423"/>
      <c r="CQ53" s="9"/>
      <c r="CR53" s="9"/>
      <c r="CS53" s="9"/>
      <c r="CT53" s="9"/>
      <c r="CU53" s="9"/>
      <c r="CV53" s="9"/>
      <c r="CW53" s="9"/>
      <c r="CX53" s="9"/>
      <c r="CY53" s="9"/>
      <c r="CZ53" s="424"/>
      <c r="DA53" s="423"/>
      <c r="DB53" s="9"/>
      <c r="DC53" s="9"/>
      <c r="DD53" s="9"/>
      <c r="DE53" s="9"/>
      <c r="DF53" s="9"/>
      <c r="DG53" s="9"/>
      <c r="DH53" s="9"/>
      <c r="DI53" s="9"/>
      <c r="DJ53" s="9"/>
      <c r="DK53" s="424"/>
      <c r="DL53" s="423"/>
      <c r="DM53" s="9"/>
      <c r="DN53" s="9"/>
      <c r="DO53" s="9"/>
      <c r="DP53" s="9"/>
      <c r="DQ53" s="9"/>
      <c r="DR53" s="9"/>
      <c r="DS53" s="9"/>
      <c r="DT53" s="9"/>
      <c r="DU53" s="9"/>
      <c r="DV53" s="424"/>
      <c r="DW53" s="423"/>
      <c r="DX53" s="9"/>
      <c r="DY53" s="9"/>
      <c r="DZ53" s="9"/>
      <c r="EA53" s="9"/>
      <c r="EB53" s="9"/>
      <c r="EC53" s="9"/>
      <c r="ED53" s="9"/>
      <c r="EE53" s="9"/>
      <c r="EF53" s="9"/>
      <c r="EG53" s="424"/>
      <c r="EH53" s="423"/>
      <c r="EI53" s="9"/>
      <c r="EJ53" s="9"/>
      <c r="EK53" s="9"/>
      <c r="EL53" s="9"/>
      <c r="EM53" s="9"/>
      <c r="EN53" s="9"/>
      <c r="EO53" s="9"/>
      <c r="EP53" s="9"/>
      <c r="EQ53" s="9"/>
      <c r="ER53" s="424"/>
      <c r="ES53" s="423"/>
      <c r="ET53" s="9"/>
      <c r="EU53" s="9"/>
      <c r="EV53" s="9"/>
      <c r="EW53" s="9"/>
      <c r="EX53" s="9"/>
      <c r="EY53" s="9"/>
      <c r="EZ53" s="9"/>
      <c r="FA53" s="9"/>
      <c r="FB53" s="9"/>
      <c r="FC53" s="424"/>
      <c r="FD53" s="423"/>
      <c r="FE53" s="9"/>
      <c r="FF53" s="9"/>
      <c r="FG53" s="9"/>
      <c r="FH53" s="9"/>
      <c r="FI53" s="9"/>
      <c r="FJ53" s="9"/>
      <c r="FK53" s="9"/>
      <c r="FL53" s="9"/>
      <c r="FM53" s="9"/>
      <c r="FN53" s="424"/>
      <c r="FO53" s="488"/>
      <c r="FP53" s="488"/>
      <c r="FQ53" s="488"/>
      <c r="FR53" s="488"/>
      <c r="FS53" s="488"/>
      <c r="FT53" s="488"/>
      <c r="FU53" s="488"/>
      <c r="FV53" s="488"/>
      <c r="FW53" s="488"/>
      <c r="FX53" s="488"/>
      <c r="FY53" s="488"/>
      <c r="FZ53" s="488"/>
      <c r="GA53" s="488"/>
      <c r="GB53" s="488"/>
      <c r="GC53" s="488"/>
      <c r="GD53" s="488"/>
      <c r="GE53" s="488"/>
      <c r="GF53" s="488"/>
      <c r="GG53" s="488"/>
      <c r="GH53" s="488"/>
      <c r="GI53" s="488"/>
      <c r="GJ53" s="488"/>
      <c r="GK53" s="641"/>
      <c r="GL53" s="641"/>
      <c r="GM53" s="641"/>
      <c r="GN53" s="641"/>
      <c r="GO53" s="641"/>
      <c r="GP53" s="641"/>
      <c r="GQ53" s="641"/>
      <c r="GR53" s="641"/>
      <c r="GS53" s="641"/>
      <c r="GT53" s="641"/>
      <c r="GU53" s="637"/>
      <c r="GV53" s="638"/>
      <c r="GW53" s="638"/>
      <c r="GX53" s="638"/>
      <c r="GY53" s="638"/>
      <c r="GZ53" s="638"/>
      <c r="HA53" s="638"/>
      <c r="HB53" s="638"/>
      <c r="HC53" s="638"/>
      <c r="HD53" s="638"/>
      <c r="HE53" s="639"/>
    </row>
    <row r="54" spans="1:213" ht="17.25" customHeight="1" x14ac:dyDescent="0.3">
      <c r="A54" s="705">
        <v>55</v>
      </c>
      <c r="B54" s="705" t="s">
        <v>99</v>
      </c>
      <c r="C54" s="705" t="s">
        <v>315</v>
      </c>
      <c r="D54" s="706" t="s">
        <v>316</v>
      </c>
      <c r="E54" s="707" t="s">
        <v>317</v>
      </c>
      <c r="F54" s="367" t="s">
        <v>621</v>
      </c>
      <c r="G54" s="209" t="s">
        <v>373</v>
      </c>
      <c r="H54" s="210" t="s">
        <v>16</v>
      </c>
      <c r="I54" s="355" t="s">
        <v>399</v>
      </c>
      <c r="J54" s="385"/>
      <c r="K54" s="381" t="str">
        <f t="shared" si="418"/>
        <v>0.0</v>
      </c>
      <c r="L54" s="302" t="str">
        <f t="shared" si="419"/>
        <v>F</v>
      </c>
      <c r="M54" s="117">
        <f t="shared" si="420"/>
        <v>0</v>
      </c>
      <c r="N54" s="67" t="str">
        <f t="shared" si="421"/>
        <v>0.0</v>
      </c>
      <c r="O54" s="361"/>
      <c r="P54" s="180" t="str">
        <f t="shared" si="422"/>
        <v>0.0</v>
      </c>
      <c r="Q54" s="118" t="str">
        <f t="shared" si="423"/>
        <v>F</v>
      </c>
      <c r="R54" s="117">
        <f t="shared" si="424"/>
        <v>0</v>
      </c>
      <c r="S54" s="67" t="str">
        <f t="shared" si="425"/>
        <v>0.0</v>
      </c>
      <c r="T54" s="272">
        <v>0</v>
      </c>
      <c r="U54" s="275"/>
      <c r="V54" s="275"/>
      <c r="W54" s="60">
        <f t="shared" si="426"/>
        <v>0</v>
      </c>
      <c r="X54" s="114">
        <f t="shared" si="427"/>
        <v>0</v>
      </c>
      <c r="Y54" s="176" t="str">
        <f t="shared" si="428"/>
        <v>0.0</v>
      </c>
      <c r="Z54" s="115" t="str">
        <f t="shared" si="429"/>
        <v>F</v>
      </c>
      <c r="AA54" s="116">
        <f t="shared" si="430"/>
        <v>0</v>
      </c>
      <c r="AB54" s="116" t="str">
        <f t="shared" si="431"/>
        <v>0.0</v>
      </c>
      <c r="AC54" s="61">
        <v>3</v>
      </c>
      <c r="AD54" s="27"/>
      <c r="AE54" s="281">
        <v>0</v>
      </c>
      <c r="AF54" s="297"/>
      <c r="AG54" s="195"/>
      <c r="AH54" s="53">
        <f t="shared" si="432"/>
        <v>0</v>
      </c>
      <c r="AI54" s="54">
        <f t="shared" si="433"/>
        <v>0</v>
      </c>
      <c r="AJ54" s="183" t="str">
        <f t="shared" si="434"/>
        <v>0.0</v>
      </c>
      <c r="AK54" s="115" t="str">
        <f t="shared" si="435"/>
        <v>F</v>
      </c>
      <c r="AL54" s="116">
        <f t="shared" si="436"/>
        <v>0</v>
      </c>
      <c r="AM54" s="116" t="str">
        <f t="shared" si="437"/>
        <v>0.0</v>
      </c>
      <c r="AN54" s="191">
        <v>3</v>
      </c>
      <c r="AO54" s="401"/>
      <c r="AP54" s="281">
        <v>0</v>
      </c>
      <c r="AQ54" s="297"/>
      <c r="AR54" s="195"/>
      <c r="AS54" s="5">
        <f t="shared" si="438"/>
        <v>0</v>
      </c>
      <c r="AT54" s="25">
        <f t="shared" si="439"/>
        <v>0</v>
      </c>
      <c r="AU54" s="176" t="str">
        <f t="shared" si="440"/>
        <v>0.0</v>
      </c>
      <c r="AV54" s="118" t="str">
        <f t="shared" si="441"/>
        <v>F</v>
      </c>
      <c r="AW54" s="117">
        <f t="shared" si="442"/>
        <v>0</v>
      </c>
      <c r="AX54" s="117" t="str">
        <f t="shared" si="443"/>
        <v>0.0</v>
      </c>
      <c r="AY54" s="61">
        <v>3</v>
      </c>
      <c r="AZ54" s="28"/>
      <c r="BA54" s="254">
        <v>0</v>
      </c>
      <c r="BB54" s="275"/>
      <c r="BC54" s="275"/>
      <c r="BD54" s="5">
        <f t="shared" si="444"/>
        <v>0</v>
      </c>
      <c r="BE54" s="114">
        <f t="shared" si="445"/>
        <v>0</v>
      </c>
      <c r="BF54" s="176" t="str">
        <f t="shared" si="446"/>
        <v>0.0</v>
      </c>
      <c r="BG54" s="115" t="str">
        <f t="shared" si="447"/>
        <v>F</v>
      </c>
      <c r="BH54" s="116">
        <f t="shared" si="448"/>
        <v>0</v>
      </c>
      <c r="BI54" s="116" t="str">
        <f t="shared" si="449"/>
        <v>0.0</v>
      </c>
      <c r="BJ54" s="61">
        <v>4</v>
      </c>
      <c r="BK54" s="27"/>
      <c r="BL54" s="284">
        <v>0</v>
      </c>
      <c r="BM54" s="297"/>
      <c r="BN54" s="195"/>
      <c r="BO54" s="5">
        <f t="shared" si="450"/>
        <v>0</v>
      </c>
      <c r="BP54" s="25">
        <f t="shared" si="451"/>
        <v>0</v>
      </c>
      <c r="BQ54" s="176" t="str">
        <f t="shared" si="452"/>
        <v>0.0</v>
      </c>
      <c r="BR54" s="118" t="str">
        <f t="shared" si="453"/>
        <v>F</v>
      </c>
      <c r="BS54" s="116">
        <f t="shared" si="454"/>
        <v>0</v>
      </c>
      <c r="BT54" s="116" t="str">
        <f t="shared" si="455"/>
        <v>0.0</v>
      </c>
      <c r="BU54" s="61">
        <v>3</v>
      </c>
      <c r="BV54" s="27"/>
      <c r="BW54" s="351"/>
      <c r="BX54" s="246"/>
      <c r="BY54" s="200"/>
      <c r="BZ54" s="203">
        <f t="shared" si="456"/>
        <v>0</v>
      </c>
      <c r="CA54" s="193">
        <f t="shared" si="457"/>
        <v>0</v>
      </c>
      <c r="CB54" s="204" t="str">
        <f t="shared" si="458"/>
        <v>0.0</v>
      </c>
      <c r="CC54" s="194" t="str">
        <f t="shared" si="459"/>
        <v>F</v>
      </c>
      <c r="CD54" s="116">
        <f t="shared" si="460"/>
        <v>0</v>
      </c>
      <c r="CE54" s="116" t="str">
        <f t="shared" si="461"/>
        <v>0.0</v>
      </c>
      <c r="CF54" s="200"/>
      <c r="CG54" s="120"/>
      <c r="CH54" s="111">
        <f t="shared" si="462"/>
        <v>16</v>
      </c>
      <c r="CI54" s="109">
        <f t="shared" si="463"/>
        <v>0</v>
      </c>
      <c r="CJ54" s="105" t="str">
        <f t="shared" si="464"/>
        <v>0.00</v>
      </c>
      <c r="CK54" s="106"/>
      <c r="CL54" s="107">
        <f t="shared" si="465"/>
        <v>0</v>
      </c>
      <c r="CM54" s="108"/>
      <c r="CN54" s="412"/>
      <c r="CO54" s="421"/>
      <c r="CP54" s="423"/>
      <c r="CQ54" s="9"/>
      <c r="CR54" s="9"/>
      <c r="CS54" s="9"/>
      <c r="CT54" s="9"/>
      <c r="CU54" s="9"/>
      <c r="CV54" s="9"/>
      <c r="CW54" s="9"/>
      <c r="CX54" s="9"/>
      <c r="CY54" s="9"/>
      <c r="CZ54" s="424"/>
      <c r="DA54" s="423"/>
      <c r="DB54" s="9"/>
      <c r="DC54" s="9"/>
      <c r="DD54" s="9"/>
      <c r="DE54" s="9"/>
      <c r="DF54" s="9"/>
      <c r="DG54" s="9"/>
      <c r="DH54" s="9"/>
      <c r="DI54" s="9"/>
      <c r="DJ54" s="9"/>
      <c r="DK54" s="424"/>
      <c r="DL54" s="423"/>
      <c r="DM54" s="9"/>
      <c r="DN54" s="9"/>
      <c r="DO54" s="9"/>
      <c r="DP54" s="9"/>
      <c r="DQ54" s="9"/>
      <c r="DR54" s="9"/>
      <c r="DS54" s="9"/>
      <c r="DT54" s="9"/>
      <c r="DU54" s="9"/>
      <c r="DV54" s="424"/>
      <c r="DW54" s="423"/>
      <c r="DX54" s="9"/>
      <c r="DY54" s="9"/>
      <c r="DZ54" s="9"/>
      <c r="EA54" s="9"/>
      <c r="EB54" s="9"/>
      <c r="EC54" s="9"/>
      <c r="ED54" s="9"/>
      <c r="EE54" s="9"/>
      <c r="EF54" s="9"/>
      <c r="EG54" s="424"/>
      <c r="EH54" s="423"/>
      <c r="EI54" s="9"/>
      <c r="EJ54" s="9"/>
      <c r="EK54" s="9"/>
      <c r="EL54" s="9"/>
      <c r="EM54" s="9"/>
      <c r="EN54" s="9"/>
      <c r="EO54" s="9"/>
      <c r="EP54" s="9"/>
      <c r="EQ54" s="9"/>
      <c r="ER54" s="424"/>
      <c r="ES54" s="423"/>
      <c r="ET54" s="9"/>
      <c r="EU54" s="9"/>
      <c r="EV54" s="9"/>
      <c r="EW54" s="9"/>
      <c r="EX54" s="9"/>
      <c r="EY54" s="9"/>
      <c r="EZ54" s="9"/>
      <c r="FA54" s="9"/>
      <c r="FB54" s="9"/>
      <c r="FC54" s="424"/>
      <c r="FD54" s="423"/>
      <c r="FE54" s="9"/>
      <c r="FF54" s="9"/>
      <c r="FG54" s="9"/>
      <c r="FH54" s="9"/>
      <c r="FI54" s="9"/>
      <c r="FJ54" s="9"/>
      <c r="FK54" s="9"/>
      <c r="FL54" s="9"/>
      <c r="FM54" s="9"/>
      <c r="FN54" s="424"/>
      <c r="FO54" s="488"/>
      <c r="FP54" s="488"/>
      <c r="FQ54" s="488"/>
      <c r="FR54" s="488"/>
      <c r="FS54" s="488"/>
      <c r="FT54" s="488"/>
      <c r="FU54" s="488"/>
      <c r="FV54" s="488"/>
      <c r="FW54" s="488"/>
      <c r="FX54" s="488"/>
      <c r="FY54" s="488"/>
      <c r="FZ54" s="488"/>
      <c r="GA54" s="488"/>
      <c r="GB54" s="488"/>
      <c r="GC54" s="488"/>
      <c r="GD54" s="488"/>
      <c r="GE54" s="488"/>
      <c r="GF54" s="488"/>
      <c r="GG54" s="488"/>
      <c r="GH54" s="488"/>
      <c r="GI54" s="488"/>
      <c r="GJ54" s="488"/>
      <c r="GK54" s="641"/>
      <c r="GL54" s="641"/>
      <c r="GM54" s="641"/>
      <c r="GN54" s="641"/>
      <c r="GO54" s="641"/>
      <c r="GP54" s="641"/>
      <c r="GQ54" s="641"/>
      <c r="GR54" s="641"/>
      <c r="GS54" s="641"/>
      <c r="GT54" s="641"/>
      <c r="GU54" s="637"/>
      <c r="GV54" s="638"/>
      <c r="GW54" s="638"/>
      <c r="GX54" s="638"/>
      <c r="GY54" s="638"/>
      <c r="GZ54" s="638"/>
      <c r="HA54" s="638"/>
      <c r="HB54" s="638"/>
      <c r="HC54" s="638"/>
      <c r="HD54" s="638"/>
      <c r="HE54" s="639"/>
    </row>
    <row r="55" spans="1:213" ht="17.25" customHeight="1" x14ac:dyDescent="0.3">
      <c r="A55" s="705">
        <v>57</v>
      </c>
      <c r="B55" s="126" t="s">
        <v>99</v>
      </c>
      <c r="C55" s="128" t="s">
        <v>469</v>
      </c>
      <c r="D55" s="129" t="s">
        <v>470</v>
      </c>
      <c r="E55" s="130" t="s">
        <v>471</v>
      </c>
      <c r="F55" s="367" t="s">
        <v>625</v>
      </c>
      <c r="G55" s="209"/>
      <c r="H55" s="352"/>
      <c r="I55" s="197"/>
      <c r="J55" s="385"/>
      <c r="K55" s="381" t="str">
        <f t="shared" si="418"/>
        <v>0.0</v>
      </c>
      <c r="L55" s="302" t="str">
        <f t="shared" si="419"/>
        <v>F</v>
      </c>
      <c r="M55" s="117">
        <f t="shared" si="420"/>
        <v>0</v>
      </c>
      <c r="N55" s="67" t="str">
        <f t="shared" si="421"/>
        <v>0.0</v>
      </c>
      <c r="O55" s="361"/>
      <c r="P55" s="180" t="str">
        <f t="shared" si="422"/>
        <v>0.0</v>
      </c>
      <c r="Q55" s="118" t="str">
        <f t="shared" si="423"/>
        <v>F</v>
      </c>
      <c r="R55" s="117">
        <f t="shared" si="424"/>
        <v>0</v>
      </c>
      <c r="S55" s="67" t="str">
        <f t="shared" si="425"/>
        <v>0.0</v>
      </c>
      <c r="T55" s="272">
        <v>0</v>
      </c>
      <c r="U55" s="275"/>
      <c r="V55" s="275"/>
      <c r="W55" s="248">
        <f t="shared" si="426"/>
        <v>0</v>
      </c>
      <c r="X55" s="249">
        <f t="shared" si="427"/>
        <v>0</v>
      </c>
      <c r="Y55" s="176" t="str">
        <f t="shared" si="428"/>
        <v>0.0</v>
      </c>
      <c r="Z55" s="250" t="str">
        <f t="shared" si="429"/>
        <v>F</v>
      </c>
      <c r="AA55" s="251">
        <f t="shared" si="430"/>
        <v>0</v>
      </c>
      <c r="AB55" s="251" t="str">
        <f t="shared" si="431"/>
        <v>0.0</v>
      </c>
      <c r="AC55" s="252">
        <v>3</v>
      </c>
      <c r="AD55" s="27"/>
      <c r="AE55" s="278">
        <v>0</v>
      </c>
      <c r="AF55" s="82"/>
      <c r="AG55" s="14"/>
      <c r="AH55" s="53">
        <f t="shared" si="432"/>
        <v>0</v>
      </c>
      <c r="AI55" s="54">
        <f t="shared" si="433"/>
        <v>0</v>
      </c>
      <c r="AJ55" s="183" t="str">
        <f t="shared" si="434"/>
        <v>0.0</v>
      </c>
      <c r="AK55" s="118" t="str">
        <f t="shared" si="435"/>
        <v>F</v>
      </c>
      <c r="AL55" s="117">
        <f t="shared" si="436"/>
        <v>0</v>
      </c>
      <c r="AM55" s="117" t="str">
        <f t="shared" si="437"/>
        <v>0.0</v>
      </c>
      <c r="AN55" s="119">
        <v>3</v>
      </c>
      <c r="AO55" s="401"/>
      <c r="AP55" s="400">
        <v>0</v>
      </c>
      <c r="AQ55" s="82"/>
      <c r="AR55" s="14"/>
      <c r="AS55" s="5">
        <f t="shared" si="438"/>
        <v>0</v>
      </c>
      <c r="AT55" s="25">
        <f t="shared" si="439"/>
        <v>0</v>
      </c>
      <c r="AU55" s="176" t="str">
        <f t="shared" si="440"/>
        <v>0.0</v>
      </c>
      <c r="AV55" s="118" t="str">
        <f t="shared" si="441"/>
        <v>F</v>
      </c>
      <c r="AW55" s="117">
        <f t="shared" si="442"/>
        <v>0</v>
      </c>
      <c r="AX55" s="117" t="str">
        <f t="shared" si="443"/>
        <v>0.0</v>
      </c>
      <c r="AY55" s="10">
        <v>3</v>
      </c>
      <c r="AZ55" s="347"/>
      <c r="BA55" s="254">
        <v>0</v>
      </c>
      <c r="BB55" s="275"/>
      <c r="BC55" s="275"/>
      <c r="BD55" s="5">
        <f t="shared" si="444"/>
        <v>0</v>
      </c>
      <c r="BE55" s="249">
        <f t="shared" si="445"/>
        <v>0</v>
      </c>
      <c r="BF55" s="176" t="str">
        <f t="shared" si="446"/>
        <v>0.0</v>
      </c>
      <c r="BG55" s="250" t="str">
        <f t="shared" si="447"/>
        <v>F</v>
      </c>
      <c r="BH55" s="251">
        <f t="shared" si="448"/>
        <v>0</v>
      </c>
      <c r="BI55" s="251" t="str">
        <f t="shared" si="449"/>
        <v>0.0</v>
      </c>
      <c r="BJ55" s="252">
        <v>4</v>
      </c>
      <c r="BK55" s="27"/>
      <c r="BL55" s="402">
        <v>0</v>
      </c>
      <c r="BM55" s="297"/>
      <c r="BN55" s="286"/>
      <c r="BO55" s="5">
        <f t="shared" si="450"/>
        <v>0</v>
      </c>
      <c r="BP55" s="25">
        <f t="shared" si="451"/>
        <v>0</v>
      </c>
      <c r="BQ55" s="176" t="str">
        <f t="shared" si="452"/>
        <v>0.0</v>
      </c>
      <c r="BR55" s="118" t="str">
        <f t="shared" si="453"/>
        <v>F</v>
      </c>
      <c r="BS55" s="287">
        <f t="shared" si="454"/>
        <v>0</v>
      </c>
      <c r="BT55" s="287" t="str">
        <f t="shared" si="455"/>
        <v>0.0</v>
      </c>
      <c r="BU55" s="288">
        <v>3</v>
      </c>
      <c r="BV55" s="27"/>
      <c r="BW55" s="113"/>
      <c r="BX55" s="14"/>
      <c r="BY55" s="14"/>
      <c r="BZ55" s="142">
        <f t="shared" si="456"/>
        <v>0</v>
      </c>
      <c r="CA55" s="143">
        <f t="shared" si="457"/>
        <v>0</v>
      </c>
      <c r="CB55" s="176" t="str">
        <f t="shared" si="458"/>
        <v>0.0</v>
      </c>
      <c r="CC55" s="144" t="str">
        <f t="shared" si="459"/>
        <v>F</v>
      </c>
      <c r="CD55" s="117">
        <f t="shared" si="460"/>
        <v>0</v>
      </c>
      <c r="CE55" s="117" t="str">
        <f t="shared" si="461"/>
        <v>0.0</v>
      </c>
      <c r="CF55" s="14"/>
      <c r="CG55" s="29"/>
      <c r="CH55" s="111">
        <f t="shared" si="462"/>
        <v>16</v>
      </c>
      <c r="CI55" s="109">
        <f t="shared" si="463"/>
        <v>0</v>
      </c>
      <c r="CJ55" s="105" t="str">
        <f t="shared" si="464"/>
        <v>0.00</v>
      </c>
      <c r="CK55" s="106"/>
      <c r="CL55" s="107">
        <f t="shared" si="465"/>
        <v>0</v>
      </c>
      <c r="CM55" s="108"/>
      <c r="CN55" s="412"/>
      <c r="CO55" s="421"/>
      <c r="CP55" s="423"/>
      <c r="CQ55" s="9"/>
      <c r="CR55" s="9"/>
      <c r="CS55" s="9"/>
      <c r="CT55" s="9"/>
      <c r="CU55" s="9"/>
      <c r="CV55" s="9"/>
      <c r="CW55" s="9"/>
      <c r="CX55" s="9"/>
      <c r="CY55" s="9"/>
      <c r="CZ55" s="424"/>
      <c r="DA55" s="423"/>
      <c r="DB55" s="9"/>
      <c r="DC55" s="9"/>
      <c r="DD55" s="9"/>
      <c r="DE55" s="9"/>
      <c r="DF55" s="9"/>
      <c r="DG55" s="9"/>
      <c r="DH55" s="9"/>
      <c r="DI55" s="9"/>
      <c r="DJ55" s="9"/>
      <c r="DK55" s="424"/>
      <c r="DL55" s="423"/>
      <c r="DM55" s="9"/>
      <c r="DN55" s="9"/>
      <c r="DO55" s="9"/>
      <c r="DP55" s="9"/>
      <c r="DQ55" s="9"/>
      <c r="DR55" s="9"/>
      <c r="DS55" s="9"/>
      <c r="DT55" s="9"/>
      <c r="DU55" s="9"/>
      <c r="DV55" s="424"/>
      <c r="DW55" s="423"/>
      <c r="DX55" s="9"/>
      <c r="DY55" s="9"/>
      <c r="DZ55" s="9"/>
      <c r="EA55" s="9"/>
      <c r="EB55" s="9"/>
      <c r="EC55" s="9"/>
      <c r="ED55" s="9"/>
      <c r="EE55" s="9"/>
      <c r="EF55" s="9"/>
      <c r="EG55" s="424"/>
      <c r="EH55" s="423"/>
      <c r="EI55" s="9"/>
      <c r="EJ55" s="9"/>
      <c r="EK55" s="9"/>
      <c r="EL55" s="9"/>
      <c r="EM55" s="9"/>
      <c r="EN55" s="9"/>
      <c r="EO55" s="9"/>
      <c r="EP55" s="9"/>
      <c r="EQ55" s="9"/>
      <c r="ER55" s="424"/>
      <c r="ES55" s="423"/>
      <c r="ET55" s="9"/>
      <c r="EU55" s="9"/>
      <c r="EV55" s="9"/>
      <c r="EW55" s="9"/>
      <c r="EX55" s="9"/>
      <c r="EY55" s="9"/>
      <c r="EZ55" s="9"/>
      <c r="FA55" s="9"/>
      <c r="FB55" s="9"/>
      <c r="FC55" s="424"/>
      <c r="FD55" s="423"/>
      <c r="FE55" s="9"/>
      <c r="FF55" s="9"/>
      <c r="FG55" s="9"/>
      <c r="FH55" s="9"/>
      <c r="FI55" s="9"/>
      <c r="FJ55" s="9"/>
      <c r="FK55" s="9"/>
      <c r="FL55" s="9"/>
      <c r="FM55" s="9"/>
      <c r="FN55" s="424"/>
      <c r="FO55" s="488"/>
      <c r="FP55" s="488"/>
      <c r="FQ55" s="488"/>
      <c r="FR55" s="488"/>
      <c r="FS55" s="488"/>
      <c r="FT55" s="488"/>
      <c r="FU55" s="488"/>
      <c r="FV55" s="488"/>
      <c r="FW55" s="488"/>
      <c r="FX55" s="488"/>
      <c r="FY55" s="488"/>
      <c r="FZ55" s="488"/>
      <c r="GA55" s="488"/>
      <c r="GB55" s="488"/>
      <c r="GC55" s="488"/>
      <c r="GD55" s="488"/>
      <c r="GE55" s="488"/>
      <c r="GF55" s="488"/>
      <c r="GG55" s="488"/>
      <c r="GH55" s="488"/>
      <c r="GI55" s="488"/>
      <c r="GJ55" s="488"/>
      <c r="GK55" s="641"/>
      <c r="GL55" s="641"/>
      <c r="GM55" s="641"/>
      <c r="GN55" s="641"/>
      <c r="GO55" s="641"/>
      <c r="GP55" s="641"/>
      <c r="GQ55" s="641"/>
      <c r="GR55" s="641"/>
      <c r="GS55" s="641"/>
      <c r="GT55" s="641"/>
      <c r="GU55" s="637"/>
      <c r="GV55" s="638"/>
      <c r="GW55" s="638"/>
      <c r="GX55" s="638"/>
      <c r="GY55" s="638"/>
      <c r="GZ55" s="638"/>
      <c r="HA55" s="638"/>
      <c r="HB55" s="638"/>
      <c r="HC55" s="638"/>
      <c r="HD55" s="638"/>
      <c r="HE55" s="639"/>
    </row>
    <row r="56" spans="1:213" ht="18.75" customHeight="1" x14ac:dyDescent="0.3">
      <c r="A56" s="150">
        <v>45</v>
      </c>
      <c r="B56" s="150" t="s">
        <v>99</v>
      </c>
      <c r="C56" s="405" t="s">
        <v>291</v>
      </c>
      <c r="D56" s="147" t="s">
        <v>292</v>
      </c>
      <c r="E56" s="406" t="s">
        <v>37</v>
      </c>
      <c r="F56" s="407" t="s">
        <v>484</v>
      </c>
      <c r="G56" s="408" t="s">
        <v>364</v>
      </c>
      <c r="H56" s="409" t="s">
        <v>16</v>
      </c>
      <c r="I56" s="408" t="s">
        <v>382</v>
      </c>
      <c r="J56" s="198"/>
      <c r="K56" s="195"/>
      <c r="L56" s="195"/>
      <c r="M56" s="195"/>
      <c r="N56" s="195"/>
      <c r="O56" s="195"/>
      <c r="P56" s="195"/>
      <c r="Q56" s="195"/>
      <c r="R56" s="195"/>
      <c r="S56" s="197"/>
      <c r="T56" s="272">
        <v>0</v>
      </c>
      <c r="U56" s="275"/>
      <c r="V56" s="275"/>
      <c r="W56" s="60">
        <f>ROUND((T56*0.4+U56*0.6),1)</f>
        <v>0</v>
      </c>
      <c r="X56" s="114">
        <f>ROUND(MAX((T56*0.4+U56*0.6),(T56*0.4+V56*0.6)),1)</f>
        <v>0</v>
      </c>
      <c r="Y56" s="114"/>
      <c r="Z56" s="115" t="str">
        <f>IF(X56&gt;=8.5,"A",IF(X56&gt;=8,"B+",IF(X56&gt;=7,"B",IF(X56&gt;=6.5,"C+",IF(X56&gt;=5.5,"C",IF(X56&gt;=5,"D+",IF(X56&gt;=4,"D","F")))))))</f>
        <v>F</v>
      </c>
      <c r="AA56" s="116">
        <f>IF(Z56="A",4,IF(Z56="B+",3.5,IF(Z56="B",3,IF(Z56="C+",2.5,IF(Z56="C",2,IF(Z56="D+",1.5,IF(Z56="D",1,0)))))))</f>
        <v>0</v>
      </c>
      <c r="AB56" s="116" t="str">
        <f>TEXT(AA56,"0.0")</f>
        <v>0.0</v>
      </c>
      <c r="AC56" s="61">
        <v>3</v>
      </c>
      <c r="AD56" s="27"/>
      <c r="AE56" s="281">
        <v>0</v>
      </c>
      <c r="AF56" s="195"/>
      <c r="AG56" s="195"/>
      <c r="AH56" s="195"/>
      <c r="AI56" s="195"/>
      <c r="AJ56" s="195"/>
      <c r="AK56" s="195"/>
      <c r="AL56" s="195"/>
      <c r="AM56" s="195"/>
      <c r="AN56" s="195"/>
      <c r="AO56" s="196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253"/>
      <c r="BA56" s="254">
        <v>3.5</v>
      </c>
      <c r="BB56" s="195"/>
      <c r="BC56" s="195"/>
      <c r="BD56" s="60">
        <f>ROUND((BA56*0.4+BB56*0.6),1)</f>
        <v>1.4</v>
      </c>
      <c r="BE56" s="114">
        <f>ROUND(MAX((BA56*0.4+BB56*0.6),(BA56*0.4+BC56*0.6)),1)</f>
        <v>1.4</v>
      </c>
      <c r="BF56" s="114"/>
      <c r="BG56" s="115" t="str">
        <f>IF(BE56&gt;=8.5,"A",IF(BE56&gt;=8,"B+",IF(BE56&gt;=7,"B",IF(BE56&gt;=6.5,"C+",IF(BE56&gt;=5.5,"C",IF(BE56&gt;=5,"D+",IF(BE56&gt;=4,"D","F")))))))</f>
        <v>F</v>
      </c>
      <c r="BH56" s="116">
        <f>IF(BG56="A",4,IF(BG56="B+",3.5,IF(BG56="B",3,IF(BG56="C+",2.5,IF(BG56="C",2,IF(BG56="D+",1.5,IF(BG56="D",1,0)))))))</f>
        <v>0</v>
      </c>
      <c r="BI56" s="116" t="str">
        <f>TEXT(BH56,"0.0")</f>
        <v>0.0</v>
      </c>
      <c r="BJ56" s="61">
        <v>4</v>
      </c>
      <c r="BK56" s="255"/>
      <c r="BL56" s="198"/>
      <c r="BM56" s="195"/>
      <c r="BN56" s="195"/>
      <c r="BO56" s="195"/>
      <c r="BP56" s="195"/>
      <c r="BQ56" s="195"/>
      <c r="BR56" s="195"/>
      <c r="BS56" s="195"/>
      <c r="BT56" s="195"/>
      <c r="BU56" s="195"/>
      <c r="BV56" s="197"/>
      <c r="BW56" s="199">
        <v>7</v>
      </c>
      <c r="BX56" s="247"/>
      <c r="BY56" s="195"/>
      <c r="BZ56" s="192">
        <f>ROUND((BW56*0.4+BX56*0.6),1)</f>
        <v>2.8</v>
      </c>
      <c r="CA56" s="193">
        <f>ROUND(MAX((BW56*0.4+BX56*0.6),(BW56*0.4+BY56*0.6)),1)</f>
        <v>2.8</v>
      </c>
      <c r="CB56" s="176" t="str">
        <f>TEXT(CA56,"0.0")</f>
        <v>2.8</v>
      </c>
      <c r="CC56" s="194" t="str">
        <f>IF(CA56&gt;=8.5,"A",IF(CA56&gt;=8,"B+",IF(CA56&gt;=7,"B",IF(CA56&gt;=6.5,"C+",IF(CA56&gt;=5.5,"C",IF(CA56&gt;=5,"D+",IF(CA56&gt;=4,"D","F")))))))</f>
        <v>F</v>
      </c>
      <c r="CD56" s="116">
        <f>IF(CC56="A",4,IF(CC56="B+",3.5,IF(CC56="B",3,IF(CC56="C+",2.5,IF(CC56="C",2,IF(CC56="D+",1.5,IF(CC56="D",1,0)))))))</f>
        <v>0</v>
      </c>
      <c r="CE56" s="116" t="str">
        <f>TEXT(CD56,"0.0")</f>
        <v>0.0</v>
      </c>
      <c r="CF56" s="10">
        <v>2</v>
      </c>
      <c r="CG56" s="27"/>
      <c r="CH56" s="198"/>
      <c r="CI56" s="195"/>
      <c r="CJ56" s="195"/>
      <c r="CK56" s="195"/>
      <c r="CL56" s="195"/>
      <c r="CM56" s="195"/>
      <c r="CN56" s="195"/>
      <c r="CO56" s="195"/>
    </row>
    <row r="57" spans="1:213" ht="17.25" customHeight="1" x14ac:dyDescent="0.3">
      <c r="G57" s="208"/>
      <c r="H57" s="207"/>
    </row>
    <row r="58" spans="1:213" ht="17.25" customHeight="1" x14ac:dyDescent="0.3">
      <c r="G58" s="208"/>
      <c r="H58" s="207"/>
    </row>
    <row r="59" spans="1:213" ht="17.25" customHeight="1" x14ac:dyDescent="0.3">
      <c r="G59" s="208"/>
      <c r="H59" s="207"/>
    </row>
    <row r="60" spans="1:213" ht="17.25" customHeight="1" x14ac:dyDescent="0.3">
      <c r="G60" s="208"/>
      <c r="H60" s="207"/>
    </row>
    <row r="61" spans="1:213" ht="17.25" customHeight="1" x14ac:dyDescent="0.3">
      <c r="G61" s="208"/>
      <c r="H61" s="207"/>
    </row>
    <row r="62" spans="1:213" ht="17.25" customHeight="1" x14ac:dyDescent="0.3">
      <c r="G62" s="208"/>
      <c r="H62" s="207"/>
    </row>
    <row r="63" spans="1:213" ht="17.25" customHeight="1" x14ac:dyDescent="0.3">
      <c r="G63" s="208"/>
      <c r="H63" s="207"/>
    </row>
    <row r="64" spans="1:213" ht="17.25" customHeight="1" x14ac:dyDescent="0.3">
      <c r="H64" s="207"/>
    </row>
    <row r="65" spans="8:8" ht="17.25" customHeight="1" x14ac:dyDescent="0.3">
      <c r="H65" s="207"/>
    </row>
    <row r="66" spans="8:8" ht="17.25" customHeight="1" x14ac:dyDescent="0.3">
      <c r="H66" s="207"/>
    </row>
    <row r="67" spans="8:8" ht="17.25" customHeight="1" x14ac:dyDescent="0.3">
      <c r="H67" s="207"/>
    </row>
    <row r="68" spans="8:8" ht="17.25" customHeight="1" x14ac:dyDescent="0.3">
      <c r="H68" s="207"/>
    </row>
    <row r="69" spans="8:8" ht="17.25" customHeight="1" x14ac:dyDescent="0.3">
      <c r="H69" s="207"/>
    </row>
    <row r="70" spans="8:8" ht="17.25" customHeight="1" x14ac:dyDescent="0.3">
      <c r="H70" s="207"/>
    </row>
    <row r="71" spans="8:8" ht="17.25" customHeight="1" x14ac:dyDescent="0.3">
      <c r="H71" s="207"/>
    </row>
    <row r="72" spans="8:8" ht="17.25" customHeight="1" x14ac:dyDescent="0.3">
      <c r="H72" s="207"/>
    </row>
    <row r="73" spans="8:8" ht="17.25" customHeight="1" x14ac:dyDescent="0.3">
      <c r="H73" s="207"/>
    </row>
    <row r="74" spans="8:8" ht="17.25" customHeight="1" x14ac:dyDescent="0.3">
      <c r="H74" s="207"/>
    </row>
    <row r="75" spans="8:8" ht="17.25" customHeight="1" x14ac:dyDescent="0.3">
      <c r="H75" s="207"/>
    </row>
    <row r="76" spans="8:8" ht="17.25" customHeight="1" x14ac:dyDescent="0.3">
      <c r="H76" s="207"/>
    </row>
    <row r="77" spans="8:8" ht="17.25" customHeight="1" x14ac:dyDescent="0.3">
      <c r="H77" s="207"/>
    </row>
    <row r="78" spans="8:8" ht="17.25" customHeight="1" x14ac:dyDescent="0.3">
      <c r="H78" s="207"/>
    </row>
  </sheetData>
  <autoFilter ref="A1:NJ30"/>
  <conditionalFormatting sqref="HA35 IG1:IL1 IF2 ME1:ME2 MF1:MK1 MG2:MH30 MP1:MP2 MQ1:MV1 NB1:NG1 NA2 IH2:II38 MR2:MS30 NC2:ND30">
    <cfRule type="cellIs" dxfId="7" priority="9" operator="lessThan">
      <formula>3.95</formula>
    </cfRule>
  </conditionalFormatting>
  <pageMargins left="0.35" right="0.2" top="0.75" bottom="0.32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L64"/>
  <sheetViews>
    <sheetView zoomScale="80" zoomScaleNormal="80" workbookViewId="0">
      <pane xSplit="7" topLeftCell="NL1" activePane="topRight" state="frozen"/>
      <selection pane="topRight" activeCell="NM1" sqref="NM1:OA1048576"/>
    </sheetView>
  </sheetViews>
  <sheetFormatPr defaultColWidth="4.7109375" defaultRowHeight="17.25" x14ac:dyDescent="0.25"/>
  <cols>
    <col min="1" max="1" width="6.5703125" style="20" customWidth="1"/>
    <col min="2" max="2" width="10.5703125" style="26" customWidth="1"/>
    <col min="3" max="3" width="15.7109375" style="20" customWidth="1"/>
    <col min="4" max="4" width="25.42578125" style="20" customWidth="1"/>
    <col min="5" max="5" width="10.28515625" style="20" customWidth="1"/>
    <col min="6" max="6" width="14.42578125" style="20" customWidth="1"/>
    <col min="7" max="7" width="13.7109375" style="20" customWidth="1"/>
    <col min="8" max="8" width="9.7109375" style="20" customWidth="1"/>
    <col min="9" max="9" width="33" style="20" customWidth="1"/>
    <col min="10" max="13" width="4.42578125" style="20" customWidth="1"/>
    <col min="14" max="14" width="4.85546875" style="20" customWidth="1"/>
    <col min="15" max="15" width="6.140625" style="20" customWidth="1"/>
    <col min="16" max="29" width="4.42578125" style="20" customWidth="1"/>
    <col min="30" max="30" width="4.42578125" style="22" customWidth="1"/>
    <col min="31" max="40" width="4.42578125" style="20" customWidth="1"/>
    <col min="41" max="41" width="4.42578125" style="22" customWidth="1"/>
    <col min="42" max="51" width="4.42578125" style="20" customWidth="1"/>
    <col min="52" max="52" width="4.42578125" style="22" customWidth="1"/>
    <col min="53" max="62" width="4.42578125" style="20" customWidth="1"/>
    <col min="63" max="63" width="4.42578125" style="22" customWidth="1"/>
    <col min="64" max="74" width="4.42578125" style="20" customWidth="1"/>
    <col min="75" max="75" width="5" style="20" bestFit="1" customWidth="1"/>
    <col min="76" max="76" width="4.85546875" style="20" bestFit="1" customWidth="1"/>
    <col min="77" max="77" width="4.7109375" style="20"/>
    <col min="78" max="79" width="4.85546875" style="20" bestFit="1" customWidth="1"/>
    <col min="80" max="81" width="4.7109375" style="20"/>
    <col min="82" max="82" width="4.85546875" style="20" bestFit="1" customWidth="1"/>
    <col min="83" max="83" width="4.7109375" style="20"/>
    <col min="84" max="84" width="4.85546875" style="20" bestFit="1" customWidth="1"/>
    <col min="85" max="85" width="5" style="20" bestFit="1" customWidth="1"/>
    <col min="86" max="86" width="5.7109375" style="20" customWidth="1"/>
    <col min="87" max="87" width="6.5703125" style="20" customWidth="1"/>
    <col min="88" max="88" width="6.85546875" style="20" customWidth="1"/>
    <col min="89" max="89" width="17.42578125" style="20" customWidth="1"/>
    <col min="90" max="90" width="5.85546875" style="20" customWidth="1"/>
    <col min="91" max="91" width="11.140625" style="20" customWidth="1"/>
    <col min="92" max="92" width="13" style="20" customWidth="1"/>
    <col min="93" max="93" width="8.28515625" style="20" customWidth="1"/>
    <col min="94" max="94" width="4.85546875" bestFit="1" customWidth="1"/>
    <col min="105" max="105" width="5" customWidth="1"/>
    <col min="116" max="116" width="5.7109375" bestFit="1" customWidth="1"/>
    <col min="126" max="126" width="4.85546875" bestFit="1" customWidth="1"/>
    <col min="127" max="127" width="4.85546875" customWidth="1"/>
    <col min="128" max="128" width="5.140625" customWidth="1"/>
    <col min="149" max="149" width="5" customWidth="1"/>
    <col min="160" max="160" width="4.42578125" customWidth="1"/>
    <col min="170" max="170" width="4.85546875" bestFit="1" customWidth="1"/>
    <col min="172" max="172" width="5.85546875" bestFit="1" customWidth="1"/>
    <col min="173" max="173" width="5.140625" customWidth="1"/>
    <col min="174" max="174" width="17.42578125" customWidth="1"/>
    <col min="176" max="176" width="5.85546875" bestFit="1" customWidth="1"/>
    <col min="177" max="177" width="6.7109375" customWidth="1"/>
    <col min="178" max="178" width="5.5703125" customWidth="1"/>
    <col min="179" max="179" width="7.85546875" customWidth="1"/>
    <col min="180" max="180" width="8.28515625" customWidth="1"/>
    <col min="181" max="181" width="16.7109375" customWidth="1"/>
    <col min="182" max="182" width="9.42578125" customWidth="1"/>
    <col min="183" max="192" width="4.28515625" customWidth="1"/>
    <col min="193" max="193" width="4.28515625" style="642" customWidth="1"/>
    <col min="194" max="194" width="4.7109375" style="642" customWidth="1"/>
    <col min="195" max="195" width="5.7109375" style="642" bestFit="1" customWidth="1"/>
    <col min="196" max="204" width="4.7109375" style="642"/>
    <col min="205" max="205" width="4.85546875" style="642" customWidth="1"/>
    <col min="206" max="214" width="4.7109375" style="642"/>
    <col min="215" max="215" width="4.42578125" style="642" customWidth="1"/>
    <col min="216" max="216" width="4.7109375" style="642" customWidth="1"/>
    <col min="217" max="221" width="4.7109375" style="642"/>
    <col min="226" max="226" width="4.85546875" bestFit="1" customWidth="1"/>
    <col min="238" max="238" width="5.140625" customWidth="1"/>
    <col min="249" max="249" width="4.7109375" customWidth="1"/>
    <col min="260" max="281" width="4.28515625" customWidth="1"/>
    <col min="282" max="282" width="5" customWidth="1"/>
    <col min="294" max="294" width="6" customWidth="1"/>
    <col min="295" max="295" width="5.42578125" customWidth="1"/>
    <col min="296" max="296" width="17" customWidth="1"/>
    <col min="298" max="298" width="6.7109375" customWidth="1"/>
    <col min="299" max="299" width="6" customWidth="1"/>
    <col min="301" max="301" width="5.7109375" customWidth="1"/>
    <col min="302" max="303" width="6" customWidth="1"/>
    <col min="304" max="304" width="5.85546875" bestFit="1" customWidth="1"/>
    <col min="305" max="305" width="6" customWidth="1"/>
    <col min="306" max="306" width="9.7109375" customWidth="1"/>
    <col min="307" max="307" width="7.7109375" customWidth="1"/>
    <col min="319" max="319" width="4.85546875" bestFit="1" customWidth="1"/>
    <col min="320" max="320" width="4.28515625" customWidth="1"/>
    <col min="330" max="330" width="4.5703125" customWidth="1"/>
    <col min="341" max="341" width="4.7109375" customWidth="1"/>
    <col min="364" max="364" width="5.7109375" bestFit="1" customWidth="1"/>
    <col min="374" max="374" width="5.85546875" customWidth="1"/>
    <col min="375" max="375" width="6.7109375" customWidth="1"/>
    <col min="376" max="376" width="7.42578125" customWidth="1"/>
  </cols>
  <sheetData>
    <row r="1" spans="1:376" ht="162.75" customHeight="1" x14ac:dyDescent="0.2">
      <c r="A1" s="1421" t="s">
        <v>0</v>
      </c>
      <c r="B1" s="1422" t="s">
        <v>1</v>
      </c>
      <c r="C1" s="1422" t="s">
        <v>2</v>
      </c>
      <c r="D1" s="1422" t="s">
        <v>3</v>
      </c>
      <c r="E1" s="1423" t="s">
        <v>4</v>
      </c>
      <c r="F1" s="1423"/>
      <c r="G1" s="1421" t="s">
        <v>5</v>
      </c>
      <c r="H1" s="1421" t="s">
        <v>6</v>
      </c>
      <c r="I1" s="1422" t="s">
        <v>7</v>
      </c>
      <c r="J1" s="1424" t="s">
        <v>8</v>
      </c>
      <c r="K1" s="1425" t="s">
        <v>8</v>
      </c>
      <c r="L1" s="1426" t="s">
        <v>53</v>
      </c>
      <c r="M1" s="1427" t="s">
        <v>54</v>
      </c>
      <c r="N1" s="1428" t="s">
        <v>55</v>
      </c>
      <c r="O1" s="1424" t="s">
        <v>56</v>
      </c>
      <c r="P1" s="1424" t="s">
        <v>282</v>
      </c>
      <c r="Q1" s="1426" t="s">
        <v>57</v>
      </c>
      <c r="R1" s="1427" t="s">
        <v>58</v>
      </c>
      <c r="S1" s="1429" t="s">
        <v>59</v>
      </c>
      <c r="T1" s="1430" t="s">
        <v>60</v>
      </c>
      <c r="U1" s="1431" t="s">
        <v>61</v>
      </c>
      <c r="V1" s="1431" t="s">
        <v>62</v>
      </c>
      <c r="W1" s="1432" t="s">
        <v>63</v>
      </c>
      <c r="X1" s="1433" t="s">
        <v>9</v>
      </c>
      <c r="Y1" s="1434" t="s">
        <v>66</v>
      </c>
      <c r="Z1" s="1435" t="s">
        <v>64</v>
      </c>
      <c r="AA1" s="1436" t="s">
        <v>65</v>
      </c>
      <c r="AB1" s="1437" t="s">
        <v>66</v>
      </c>
      <c r="AC1" s="1438" t="s">
        <v>9</v>
      </c>
      <c r="AD1" s="1439" t="s">
        <v>9</v>
      </c>
      <c r="AE1" s="1430" t="s">
        <v>60</v>
      </c>
      <c r="AF1" s="1431" t="s">
        <v>67</v>
      </c>
      <c r="AG1" s="1431" t="s">
        <v>68</v>
      </c>
      <c r="AH1" s="1432" t="s">
        <v>69</v>
      </c>
      <c r="AI1" s="1433" t="s">
        <v>10</v>
      </c>
      <c r="AJ1" s="1434" t="s">
        <v>72</v>
      </c>
      <c r="AK1" s="1435" t="s">
        <v>70</v>
      </c>
      <c r="AL1" s="1436" t="s">
        <v>71</v>
      </c>
      <c r="AM1" s="1437" t="s">
        <v>72</v>
      </c>
      <c r="AN1" s="1438" t="s">
        <v>10</v>
      </c>
      <c r="AO1" s="1440" t="s">
        <v>10</v>
      </c>
      <c r="AP1" s="1430" t="s">
        <v>60</v>
      </c>
      <c r="AQ1" s="1431" t="s">
        <v>73</v>
      </c>
      <c r="AR1" s="1431" t="s">
        <v>74</v>
      </c>
      <c r="AS1" s="1432" t="s">
        <v>75</v>
      </c>
      <c r="AT1" s="1433" t="s">
        <v>11</v>
      </c>
      <c r="AU1" s="1434" t="s">
        <v>78</v>
      </c>
      <c r="AV1" s="1435" t="s">
        <v>76</v>
      </c>
      <c r="AW1" s="1436" t="s">
        <v>77</v>
      </c>
      <c r="AX1" s="1437" t="s">
        <v>78</v>
      </c>
      <c r="AY1" s="1438" t="s">
        <v>11</v>
      </c>
      <c r="AZ1" s="1440" t="s">
        <v>11</v>
      </c>
      <c r="BA1" s="1430" t="s">
        <v>60</v>
      </c>
      <c r="BB1" s="1431" t="s">
        <v>79</v>
      </c>
      <c r="BC1" s="1431" t="s">
        <v>80</v>
      </c>
      <c r="BD1" s="1432" t="s">
        <v>81</v>
      </c>
      <c r="BE1" s="1433" t="s">
        <v>12</v>
      </c>
      <c r="BF1" s="1434" t="s">
        <v>84</v>
      </c>
      <c r="BG1" s="1435" t="s">
        <v>82</v>
      </c>
      <c r="BH1" s="1436" t="s">
        <v>83</v>
      </c>
      <c r="BI1" s="1437" t="s">
        <v>84</v>
      </c>
      <c r="BJ1" s="1438" t="s">
        <v>12</v>
      </c>
      <c r="BK1" s="1440" t="s">
        <v>12</v>
      </c>
      <c r="BL1" s="1430" t="s">
        <v>60</v>
      </c>
      <c r="BM1" s="1431" t="s">
        <v>85</v>
      </c>
      <c r="BN1" s="1431" t="s">
        <v>86</v>
      </c>
      <c r="BO1" s="1432" t="s">
        <v>87</v>
      </c>
      <c r="BP1" s="1433" t="s">
        <v>13</v>
      </c>
      <c r="BQ1" s="1434" t="s">
        <v>90</v>
      </c>
      <c r="BR1" s="1435" t="s">
        <v>88</v>
      </c>
      <c r="BS1" s="1436" t="s">
        <v>89</v>
      </c>
      <c r="BT1" s="1437" t="s">
        <v>90</v>
      </c>
      <c r="BU1" s="1438" t="s">
        <v>91</v>
      </c>
      <c r="BV1" s="1440" t="s">
        <v>92</v>
      </c>
      <c r="BW1" s="1430" t="s">
        <v>60</v>
      </c>
      <c r="BX1" s="1431" t="s">
        <v>283</v>
      </c>
      <c r="BY1" s="1431" t="s">
        <v>284</v>
      </c>
      <c r="BZ1" s="1432" t="s">
        <v>285</v>
      </c>
      <c r="CA1" s="1433" t="s">
        <v>108</v>
      </c>
      <c r="CB1" s="1434" t="s">
        <v>286</v>
      </c>
      <c r="CC1" s="1435" t="s">
        <v>287</v>
      </c>
      <c r="CD1" s="1436" t="s">
        <v>288</v>
      </c>
      <c r="CE1" s="1437" t="s">
        <v>286</v>
      </c>
      <c r="CF1" s="1438" t="s">
        <v>289</v>
      </c>
      <c r="CG1" s="1439" t="s">
        <v>290</v>
      </c>
      <c r="CH1" s="1441" t="s">
        <v>93</v>
      </c>
      <c r="CI1" s="1442" t="s">
        <v>94</v>
      </c>
      <c r="CJ1" s="1443" t="s">
        <v>95</v>
      </c>
      <c r="CK1" s="1444" t="s">
        <v>279</v>
      </c>
      <c r="CL1" s="1445" t="s">
        <v>96</v>
      </c>
      <c r="CM1" s="1446" t="s">
        <v>97</v>
      </c>
      <c r="CN1" s="1444" t="s">
        <v>98</v>
      </c>
      <c r="CO1" s="1444" t="s">
        <v>280</v>
      </c>
      <c r="CP1" s="1447" t="s">
        <v>60</v>
      </c>
      <c r="CQ1" s="1431" t="s">
        <v>496</v>
      </c>
      <c r="CR1" s="1431" t="s">
        <v>497</v>
      </c>
      <c r="CS1" s="1432" t="s">
        <v>498</v>
      </c>
      <c r="CT1" s="1433" t="s">
        <v>499</v>
      </c>
      <c r="CU1" s="1448" t="s">
        <v>500</v>
      </c>
      <c r="CV1" s="1449" t="s">
        <v>501</v>
      </c>
      <c r="CW1" s="1450" t="s">
        <v>502</v>
      </c>
      <c r="CX1" s="1450" t="s">
        <v>500</v>
      </c>
      <c r="CY1" s="1451" t="s">
        <v>503</v>
      </c>
      <c r="CZ1" s="1452" t="s">
        <v>503</v>
      </c>
      <c r="DA1" s="1447" t="s">
        <v>60</v>
      </c>
      <c r="DB1" s="1431" t="s">
        <v>504</v>
      </c>
      <c r="DC1" s="1431" t="s">
        <v>505</v>
      </c>
      <c r="DD1" s="1432" t="s">
        <v>506</v>
      </c>
      <c r="DE1" s="1433" t="s">
        <v>507</v>
      </c>
      <c r="DF1" s="1448" t="s">
        <v>508</v>
      </c>
      <c r="DG1" s="1449" t="s">
        <v>509</v>
      </c>
      <c r="DH1" s="1450" t="s">
        <v>510</v>
      </c>
      <c r="DI1" s="1450" t="s">
        <v>508</v>
      </c>
      <c r="DJ1" s="1451" t="s">
        <v>511</v>
      </c>
      <c r="DK1" s="1452" t="s">
        <v>511</v>
      </c>
      <c r="DL1" s="1447" t="s">
        <v>60</v>
      </c>
      <c r="DM1" s="1431" t="s">
        <v>512</v>
      </c>
      <c r="DN1" s="1431" t="s">
        <v>513</v>
      </c>
      <c r="DO1" s="1432" t="s">
        <v>514</v>
      </c>
      <c r="DP1" s="1433" t="s">
        <v>515</v>
      </c>
      <c r="DQ1" s="1448" t="s">
        <v>516</v>
      </c>
      <c r="DR1" s="1449" t="s">
        <v>517</v>
      </c>
      <c r="DS1" s="1450" t="s">
        <v>518</v>
      </c>
      <c r="DT1" s="1450" t="s">
        <v>516</v>
      </c>
      <c r="DU1" s="1451" t="s">
        <v>519</v>
      </c>
      <c r="DV1" s="1452" t="s">
        <v>519</v>
      </c>
      <c r="DW1" s="1447" t="s">
        <v>60</v>
      </c>
      <c r="DX1" s="1431" t="s">
        <v>520</v>
      </c>
      <c r="DY1" s="1431" t="s">
        <v>521</v>
      </c>
      <c r="DZ1" s="1432" t="s">
        <v>522</v>
      </c>
      <c r="EA1" s="1433" t="s">
        <v>523</v>
      </c>
      <c r="EB1" s="1448" t="s">
        <v>524</v>
      </c>
      <c r="EC1" s="1449" t="s">
        <v>525</v>
      </c>
      <c r="ED1" s="1450" t="s">
        <v>526</v>
      </c>
      <c r="EE1" s="1450" t="s">
        <v>524</v>
      </c>
      <c r="EF1" s="1451" t="s">
        <v>527</v>
      </c>
      <c r="EG1" s="1452" t="s">
        <v>528</v>
      </c>
      <c r="EH1" s="1447" t="s">
        <v>60</v>
      </c>
      <c r="EI1" s="1431" t="s">
        <v>529</v>
      </c>
      <c r="EJ1" s="1431" t="s">
        <v>530</v>
      </c>
      <c r="EK1" s="1432" t="s">
        <v>531</v>
      </c>
      <c r="EL1" s="1433" t="s">
        <v>532</v>
      </c>
      <c r="EM1" s="1434" t="s">
        <v>533</v>
      </c>
      <c r="EN1" s="1435" t="s">
        <v>534</v>
      </c>
      <c r="EO1" s="1437" t="s">
        <v>535</v>
      </c>
      <c r="EP1" s="1437" t="s">
        <v>533</v>
      </c>
      <c r="EQ1" s="1438" t="s">
        <v>536</v>
      </c>
      <c r="ER1" s="1452" t="s">
        <v>537</v>
      </c>
      <c r="ES1" s="1447" t="s">
        <v>60</v>
      </c>
      <c r="ET1" s="1431" t="s">
        <v>546</v>
      </c>
      <c r="EU1" s="1431" t="s">
        <v>547</v>
      </c>
      <c r="EV1" s="1432" t="s">
        <v>548</v>
      </c>
      <c r="EW1" s="1433" t="s">
        <v>549</v>
      </c>
      <c r="EX1" s="1434" t="s">
        <v>550</v>
      </c>
      <c r="EY1" s="1435" t="s">
        <v>551</v>
      </c>
      <c r="EZ1" s="1437" t="s">
        <v>552</v>
      </c>
      <c r="FA1" s="1437" t="s">
        <v>550</v>
      </c>
      <c r="FB1" s="1438" t="s">
        <v>553</v>
      </c>
      <c r="FC1" s="1453" t="s">
        <v>553</v>
      </c>
      <c r="FD1" s="1430" t="s">
        <v>60</v>
      </c>
      <c r="FE1" s="1431" t="s">
        <v>554</v>
      </c>
      <c r="FF1" s="1431" t="s">
        <v>555</v>
      </c>
      <c r="FG1" s="1432" t="s">
        <v>556</v>
      </c>
      <c r="FH1" s="1433" t="s">
        <v>557</v>
      </c>
      <c r="FI1" s="1448" t="s">
        <v>558</v>
      </c>
      <c r="FJ1" s="1449" t="s">
        <v>559</v>
      </c>
      <c r="FK1" s="1454" t="s">
        <v>560</v>
      </c>
      <c r="FL1" s="1450" t="s">
        <v>558</v>
      </c>
      <c r="FM1" s="1455" t="s">
        <v>557</v>
      </c>
      <c r="FN1" s="1440" t="s">
        <v>557</v>
      </c>
      <c r="FO1" s="1441" t="s">
        <v>643</v>
      </c>
      <c r="FP1" s="1442" t="s">
        <v>644</v>
      </c>
      <c r="FQ1" s="1443" t="s">
        <v>645</v>
      </c>
      <c r="FR1" s="1444" t="s">
        <v>646</v>
      </c>
      <c r="FS1" s="1441" t="s">
        <v>647</v>
      </c>
      <c r="FT1" s="1442" t="s">
        <v>648</v>
      </c>
      <c r="FU1" s="1456" t="s">
        <v>649</v>
      </c>
      <c r="FV1" s="1444" t="s">
        <v>650</v>
      </c>
      <c r="FW1" s="1457" t="s">
        <v>651</v>
      </c>
      <c r="FX1" s="1444" t="s">
        <v>653</v>
      </c>
      <c r="FY1" s="1458" t="s">
        <v>652</v>
      </c>
      <c r="FZ1" s="1459" t="s">
        <v>654</v>
      </c>
      <c r="GA1" s="1447" t="s">
        <v>60</v>
      </c>
      <c r="GB1" s="1431" t="s">
        <v>745</v>
      </c>
      <c r="GC1" s="1431" t="s">
        <v>746</v>
      </c>
      <c r="GD1" s="1432" t="s">
        <v>747</v>
      </c>
      <c r="GE1" s="1433" t="s">
        <v>748</v>
      </c>
      <c r="GF1" s="1448" t="s">
        <v>749</v>
      </c>
      <c r="GG1" s="1449" t="s">
        <v>750</v>
      </c>
      <c r="GH1" s="1450" t="s">
        <v>751</v>
      </c>
      <c r="GI1" s="1450" t="s">
        <v>749</v>
      </c>
      <c r="GJ1" s="1451" t="s">
        <v>748</v>
      </c>
      <c r="GK1" s="1452" t="s">
        <v>752</v>
      </c>
      <c r="GL1" s="1447" t="s">
        <v>60</v>
      </c>
      <c r="GM1" s="1431" t="s">
        <v>753</v>
      </c>
      <c r="GN1" s="1431" t="s">
        <v>754</v>
      </c>
      <c r="GO1" s="1432" t="s">
        <v>755</v>
      </c>
      <c r="GP1" s="1433" t="s">
        <v>756</v>
      </c>
      <c r="GQ1" s="1448" t="s">
        <v>757</v>
      </c>
      <c r="GR1" s="1449" t="s">
        <v>758</v>
      </c>
      <c r="GS1" s="1450" t="s">
        <v>759</v>
      </c>
      <c r="GT1" s="1450" t="s">
        <v>757</v>
      </c>
      <c r="GU1" s="1460" t="s">
        <v>760</v>
      </c>
      <c r="GV1" s="1461" t="s">
        <v>760</v>
      </c>
      <c r="GW1" s="1447" t="s">
        <v>60</v>
      </c>
      <c r="GX1" s="1431" t="s">
        <v>761</v>
      </c>
      <c r="GY1" s="1431" t="s">
        <v>762</v>
      </c>
      <c r="GZ1" s="1432" t="s">
        <v>763</v>
      </c>
      <c r="HA1" s="1433" t="s">
        <v>764</v>
      </c>
      <c r="HB1" s="1448" t="s">
        <v>765</v>
      </c>
      <c r="HC1" s="1449" t="s">
        <v>766</v>
      </c>
      <c r="HD1" s="1450" t="s">
        <v>767</v>
      </c>
      <c r="HE1" s="1450" t="s">
        <v>765</v>
      </c>
      <c r="HF1" s="1451" t="s">
        <v>768</v>
      </c>
      <c r="HG1" s="1452" t="s">
        <v>768</v>
      </c>
      <c r="HH1" s="1447" t="s">
        <v>60</v>
      </c>
      <c r="HI1" s="1431" t="s">
        <v>769</v>
      </c>
      <c r="HJ1" s="1431" t="s">
        <v>770</v>
      </c>
      <c r="HK1" s="1432" t="s">
        <v>771</v>
      </c>
      <c r="HL1" s="1433" t="s">
        <v>772</v>
      </c>
      <c r="HM1" s="1448" t="s">
        <v>773</v>
      </c>
      <c r="HN1" s="1449" t="s">
        <v>774</v>
      </c>
      <c r="HO1" s="1450" t="s">
        <v>775</v>
      </c>
      <c r="HP1" s="1450" t="s">
        <v>773</v>
      </c>
      <c r="HQ1" s="1451" t="s">
        <v>776</v>
      </c>
      <c r="HR1" s="1452" t="s">
        <v>777</v>
      </c>
      <c r="HS1" s="1447" t="s">
        <v>60</v>
      </c>
      <c r="HT1" s="1431" t="s">
        <v>778</v>
      </c>
      <c r="HU1" s="1431" t="s">
        <v>779</v>
      </c>
      <c r="HV1" s="1432" t="s">
        <v>780</v>
      </c>
      <c r="HW1" s="1433" t="s">
        <v>781</v>
      </c>
      <c r="HX1" s="1448" t="s">
        <v>782</v>
      </c>
      <c r="HY1" s="1449" t="s">
        <v>783</v>
      </c>
      <c r="HZ1" s="1450" t="s">
        <v>784</v>
      </c>
      <c r="IA1" s="1450" t="s">
        <v>782</v>
      </c>
      <c r="IB1" s="1451" t="s">
        <v>785</v>
      </c>
      <c r="IC1" s="1452" t="s">
        <v>786</v>
      </c>
      <c r="ID1" s="1462" t="s">
        <v>816</v>
      </c>
      <c r="IE1" s="1463" t="s">
        <v>817</v>
      </c>
      <c r="IF1" s="1463" t="s">
        <v>818</v>
      </c>
      <c r="IG1" s="1464" t="s">
        <v>819</v>
      </c>
      <c r="IH1" s="1465" t="s">
        <v>820</v>
      </c>
      <c r="II1" s="1466" t="s">
        <v>821</v>
      </c>
      <c r="IJ1" s="1467" t="s">
        <v>822</v>
      </c>
      <c r="IK1" s="1468" t="s">
        <v>823</v>
      </c>
      <c r="IL1" s="1468" t="s">
        <v>821</v>
      </c>
      <c r="IM1" s="1469" t="s">
        <v>824</v>
      </c>
      <c r="IN1" s="1470" t="s">
        <v>824</v>
      </c>
      <c r="IO1" s="1447" t="s">
        <v>60</v>
      </c>
      <c r="IP1" s="1431" t="s">
        <v>787</v>
      </c>
      <c r="IQ1" s="1431" t="s">
        <v>788</v>
      </c>
      <c r="IR1" s="1432" t="s">
        <v>789</v>
      </c>
      <c r="IS1" s="1433" t="s">
        <v>790</v>
      </c>
      <c r="IT1" s="1448" t="s">
        <v>791</v>
      </c>
      <c r="IU1" s="1449" t="s">
        <v>792</v>
      </c>
      <c r="IV1" s="1450" t="s">
        <v>793</v>
      </c>
      <c r="IW1" s="1450" t="s">
        <v>791</v>
      </c>
      <c r="IX1" s="1451" t="s">
        <v>794</v>
      </c>
      <c r="IY1" s="1452" t="s">
        <v>795</v>
      </c>
      <c r="IZ1" s="1447" t="s">
        <v>60</v>
      </c>
      <c r="JA1" s="1431" t="s">
        <v>796</v>
      </c>
      <c r="JB1" s="1431" t="s">
        <v>797</v>
      </c>
      <c r="JC1" s="1432" t="s">
        <v>798</v>
      </c>
      <c r="JD1" s="1433" t="s">
        <v>799</v>
      </c>
      <c r="JE1" s="1448" t="s">
        <v>800</v>
      </c>
      <c r="JF1" s="1449" t="s">
        <v>801</v>
      </c>
      <c r="JG1" s="1450" t="s">
        <v>802</v>
      </c>
      <c r="JH1" s="1450" t="s">
        <v>800</v>
      </c>
      <c r="JI1" s="1451" t="s">
        <v>803</v>
      </c>
      <c r="JJ1" s="1452" t="s">
        <v>803</v>
      </c>
      <c r="JK1" s="1447" t="s">
        <v>60</v>
      </c>
      <c r="JL1" s="1431" t="s">
        <v>538</v>
      </c>
      <c r="JM1" s="1431" t="s">
        <v>539</v>
      </c>
      <c r="JN1" s="1432" t="s">
        <v>540</v>
      </c>
      <c r="JO1" s="1433" t="s">
        <v>541</v>
      </c>
      <c r="JP1" s="1448" t="s">
        <v>542</v>
      </c>
      <c r="JQ1" s="1449" t="s">
        <v>543</v>
      </c>
      <c r="JR1" s="1450" t="s">
        <v>544</v>
      </c>
      <c r="JS1" s="1450" t="s">
        <v>542</v>
      </c>
      <c r="JT1" s="1451" t="s">
        <v>545</v>
      </c>
      <c r="JU1" s="1452" t="s">
        <v>545</v>
      </c>
      <c r="JV1" s="1447" t="s">
        <v>60</v>
      </c>
      <c r="JW1" s="1431" t="s">
        <v>829</v>
      </c>
      <c r="JX1" s="1431" t="s">
        <v>830</v>
      </c>
      <c r="JY1" s="1432" t="s">
        <v>831</v>
      </c>
      <c r="JZ1" s="1433" t="s">
        <v>832</v>
      </c>
      <c r="KA1" s="1448" t="s">
        <v>833</v>
      </c>
      <c r="KB1" s="1449" t="s">
        <v>834</v>
      </c>
      <c r="KC1" s="1450" t="s">
        <v>835</v>
      </c>
      <c r="KD1" s="1450" t="s">
        <v>836</v>
      </c>
      <c r="KE1" s="1451" t="s">
        <v>837</v>
      </c>
      <c r="KF1" s="1471" t="s">
        <v>837</v>
      </c>
      <c r="KG1" s="1472" t="s">
        <v>838</v>
      </c>
      <c r="KH1" s="1473" t="s">
        <v>839</v>
      </c>
      <c r="KI1" s="1474" t="s">
        <v>840</v>
      </c>
      <c r="KJ1" s="1475" t="s">
        <v>841</v>
      </c>
      <c r="KK1" s="1472" t="s">
        <v>842</v>
      </c>
      <c r="KL1" s="1473" t="s">
        <v>843</v>
      </c>
      <c r="KM1" s="1474" t="s">
        <v>844</v>
      </c>
      <c r="KN1" s="1476" t="s">
        <v>845</v>
      </c>
      <c r="KO1" s="1477" t="s">
        <v>853</v>
      </c>
      <c r="KP1" s="1478" t="s">
        <v>851</v>
      </c>
      <c r="KQ1" s="1479" t="s">
        <v>847</v>
      </c>
      <c r="KR1" s="1480" t="s">
        <v>848</v>
      </c>
      <c r="KS1" s="1481" t="s">
        <v>852</v>
      </c>
      <c r="KT1" s="1475" t="s">
        <v>849</v>
      </c>
      <c r="KU1" s="1482" t="s">
        <v>850</v>
      </c>
      <c r="KV1" s="1447" t="s">
        <v>60</v>
      </c>
      <c r="KW1" s="1431" t="s">
        <v>855</v>
      </c>
      <c r="KX1" s="1431" t="s">
        <v>856</v>
      </c>
      <c r="KY1" s="1432" t="s">
        <v>857</v>
      </c>
      <c r="KZ1" s="1433" t="s">
        <v>858</v>
      </c>
      <c r="LA1" s="1448" t="s">
        <v>859</v>
      </c>
      <c r="LB1" s="1449" t="s">
        <v>860</v>
      </c>
      <c r="LC1" s="1450" t="s">
        <v>861</v>
      </c>
      <c r="LD1" s="1450" t="s">
        <v>859</v>
      </c>
      <c r="LE1" s="1451" t="s">
        <v>862</v>
      </c>
      <c r="LF1" s="1452" t="s">
        <v>863</v>
      </c>
      <c r="LG1" s="1447" t="s">
        <v>60</v>
      </c>
      <c r="LH1" s="1431" t="s">
        <v>864</v>
      </c>
      <c r="LI1" s="1431" t="s">
        <v>865</v>
      </c>
      <c r="LJ1" s="1432" t="s">
        <v>866</v>
      </c>
      <c r="LK1" s="1483" t="s">
        <v>867</v>
      </c>
      <c r="LL1" s="1448" t="s">
        <v>868</v>
      </c>
      <c r="LM1" s="1449" t="s">
        <v>869</v>
      </c>
      <c r="LN1" s="1450" t="s">
        <v>870</v>
      </c>
      <c r="LO1" s="1450" t="s">
        <v>868</v>
      </c>
      <c r="LP1" s="1451" t="s">
        <v>871</v>
      </c>
      <c r="LQ1" s="1452" t="s">
        <v>872</v>
      </c>
      <c r="LR1" s="1447" t="s">
        <v>60</v>
      </c>
      <c r="LS1" s="1431" t="s">
        <v>873</v>
      </c>
      <c r="LT1" s="1431" t="s">
        <v>874</v>
      </c>
      <c r="LU1" s="1432" t="s">
        <v>875</v>
      </c>
      <c r="LV1" s="1483" t="s">
        <v>876</v>
      </c>
      <c r="LW1" s="1448" t="s">
        <v>877</v>
      </c>
      <c r="LX1" s="1449" t="s">
        <v>878</v>
      </c>
      <c r="LY1" s="1450" t="s">
        <v>879</v>
      </c>
      <c r="LZ1" s="1450" t="s">
        <v>877</v>
      </c>
      <c r="MA1" s="1450" t="s">
        <v>876</v>
      </c>
      <c r="MB1" s="1484" t="s">
        <v>876</v>
      </c>
      <c r="MC1" s="1462" t="s">
        <v>816</v>
      </c>
      <c r="MD1" s="1463" t="s">
        <v>898</v>
      </c>
      <c r="ME1" s="1463" t="s">
        <v>899</v>
      </c>
      <c r="MF1" s="1464" t="s">
        <v>900</v>
      </c>
      <c r="MG1" s="1465" t="s">
        <v>901</v>
      </c>
      <c r="MH1" s="1485" t="s">
        <v>902</v>
      </c>
      <c r="MI1" s="1467" t="s">
        <v>903</v>
      </c>
      <c r="MJ1" s="1468" t="s">
        <v>904</v>
      </c>
      <c r="MK1" s="1468" t="s">
        <v>905</v>
      </c>
      <c r="ML1" s="1469" t="s">
        <v>906</v>
      </c>
      <c r="MM1" s="1470" t="s">
        <v>906</v>
      </c>
      <c r="MN1" s="1462" t="s">
        <v>816</v>
      </c>
      <c r="MO1" s="1463" t="s">
        <v>907</v>
      </c>
      <c r="MP1" s="1463" t="s">
        <v>908</v>
      </c>
      <c r="MQ1" s="1464" t="s">
        <v>909</v>
      </c>
      <c r="MR1" s="1465" t="s">
        <v>910</v>
      </c>
      <c r="MS1" s="1485" t="s">
        <v>911</v>
      </c>
      <c r="MT1" s="1467" t="s">
        <v>912</v>
      </c>
      <c r="MU1" s="1468" t="s">
        <v>913</v>
      </c>
      <c r="MV1" s="1468" t="s">
        <v>911</v>
      </c>
      <c r="MW1" s="1469" t="s">
        <v>914</v>
      </c>
      <c r="MX1" s="1470" t="s">
        <v>914</v>
      </c>
      <c r="MY1" s="1609" t="s">
        <v>816</v>
      </c>
      <c r="MZ1" s="1610" t="s">
        <v>973</v>
      </c>
      <c r="NA1" s="1610" t="s">
        <v>974</v>
      </c>
      <c r="NB1" s="1611" t="s">
        <v>975</v>
      </c>
      <c r="NC1" s="1612" t="s">
        <v>972</v>
      </c>
      <c r="ND1" s="1485" t="s">
        <v>976</v>
      </c>
      <c r="NE1" s="1467" t="s">
        <v>977</v>
      </c>
      <c r="NF1" s="1468" t="s">
        <v>978</v>
      </c>
      <c r="NG1" s="1468" t="s">
        <v>979</v>
      </c>
      <c r="NH1" s="1613" t="s">
        <v>980</v>
      </c>
      <c r="NI1" s="1470" t="s">
        <v>980</v>
      </c>
      <c r="NJ1" s="861" t="s">
        <v>983</v>
      </c>
      <c r="NK1" s="862" t="s">
        <v>984</v>
      </c>
      <c r="NL1" s="863" t="s">
        <v>985</v>
      </c>
    </row>
    <row r="2" spans="1:376" s="14" customFormat="1" ht="18.75" customHeight="1" x14ac:dyDescent="0.3">
      <c r="A2" s="150">
        <v>9</v>
      </c>
      <c r="B2" s="150" t="s">
        <v>99</v>
      </c>
      <c r="C2" s="151" t="s">
        <v>212</v>
      </c>
      <c r="D2" s="1383" t="s">
        <v>213</v>
      </c>
      <c r="E2" s="1384" t="s">
        <v>103</v>
      </c>
      <c r="F2" s="1385"/>
      <c r="G2" s="1386" t="s">
        <v>328</v>
      </c>
      <c r="H2" s="1387" t="s">
        <v>16</v>
      </c>
      <c r="I2" s="1014" t="s">
        <v>46</v>
      </c>
      <c r="J2" s="1388">
        <v>6.3</v>
      </c>
      <c r="K2" s="625" t="str">
        <f t="shared" ref="K2:K16" si="0">TEXT(J2,"0.0")</f>
        <v>6.3</v>
      </c>
      <c r="L2" s="1389" t="str">
        <f t="shared" ref="L2:L16" si="1">IF(J2&gt;=8.5,"A",IF(J2&gt;=8,"B+",IF(J2&gt;=7,"B",IF(J2&gt;=6.5,"C+",IF(J2&gt;=5.5,"C",IF(J2&gt;=5,"D+",IF(J2&gt;=4,"D","F")))))))</f>
        <v>C</v>
      </c>
      <c r="M2" s="55">
        <f t="shared" ref="M2:M16" si="2">IF(L2="A",4,IF(L2="B+",3.5,IF(L2="B",3,IF(L2="C+",2.5,IF(L2="C",2,IF(L2="D+",1.5,IF(L2="D",1,0)))))))</f>
        <v>2</v>
      </c>
      <c r="N2" s="68" t="str">
        <f t="shared" ref="N2:N16" si="3">TEXT(M2,"0.0")</f>
        <v>2.0</v>
      </c>
      <c r="O2" s="1390">
        <v>5</v>
      </c>
      <c r="P2" s="183" t="str">
        <f t="shared" ref="P2:P11" si="4">TEXT(O2,"0.0")</f>
        <v>5.0</v>
      </c>
      <c r="Q2" s="51" t="str">
        <f t="shared" ref="Q2:Q11" si="5">IF(O2&gt;=8.5,"A",IF(O2&gt;=8,"B+",IF(O2&gt;=7,"B",IF(O2&gt;=6.5,"C+",IF(O2&gt;=5.5,"C",IF(O2&gt;=5,"D+",IF(O2&gt;=4,"D","F")))))))</f>
        <v>D+</v>
      </c>
      <c r="R2" s="55">
        <f t="shared" ref="R2:R11" si="6">IF(Q2="A",4,IF(Q2="B+",3.5,IF(Q2="B",3,IF(Q2="C+",2.5,IF(Q2="C",2,IF(Q2="D+",1.5,IF(Q2="D",1,0)))))))</f>
        <v>1.5</v>
      </c>
      <c r="S2" s="68" t="str">
        <f t="shared" ref="S2:S11" si="7">TEXT(R2,"0.0")</f>
        <v>1.5</v>
      </c>
      <c r="T2" s="1391">
        <v>6.2</v>
      </c>
      <c r="U2" s="1392">
        <v>5</v>
      </c>
      <c r="V2" s="1393"/>
      <c r="W2" s="53">
        <f t="shared" ref="W2:W16" si="8">ROUND((T2*0.4+U2*0.6),1)</f>
        <v>5.5</v>
      </c>
      <c r="X2" s="54">
        <f t="shared" ref="X2:X16" si="9">ROUND(MAX((T2*0.4+U2*0.6),(T2*0.4+V2*0.6)),1)</f>
        <v>5.5</v>
      </c>
      <c r="Y2" s="183" t="str">
        <f t="shared" ref="Y2:Y16" si="10">TEXT(X2,"0.0")</f>
        <v>5.5</v>
      </c>
      <c r="Z2" s="51" t="str">
        <f t="shared" ref="Z2:Z16" si="11">IF(X2&gt;=8.5,"A",IF(X2&gt;=8,"B+",IF(X2&gt;=7,"B",IF(X2&gt;=6.5,"C+",IF(X2&gt;=5.5,"C",IF(X2&gt;=5,"D+",IF(X2&gt;=4,"D","F")))))))</f>
        <v>C</v>
      </c>
      <c r="AA2" s="55">
        <f t="shared" ref="AA2:AA16" si="12">IF(Z2="A",4,IF(Z2="B+",3.5,IF(Z2="B",3,IF(Z2="C+",2.5,IF(Z2="C",2,IF(Z2="D+",1.5,IF(Z2="D",1,0)))))))</f>
        <v>2</v>
      </c>
      <c r="AB2" s="55" t="str">
        <f t="shared" ref="AB2:AB16" si="13">TEXT(AA2,"0.0")</f>
        <v>2.0</v>
      </c>
      <c r="AC2" s="170">
        <v>3</v>
      </c>
      <c r="AD2" s="898">
        <v>3</v>
      </c>
      <c r="AE2" s="1391">
        <v>7.4</v>
      </c>
      <c r="AF2" s="1392">
        <v>6</v>
      </c>
      <c r="AG2" s="1393"/>
      <c r="AH2" s="53">
        <f t="shared" ref="AH2:AH16" si="14">ROUND((AE2*0.4+AF2*0.6),1)</f>
        <v>6.6</v>
      </c>
      <c r="AI2" s="54">
        <f t="shared" ref="AI2:AI16" si="15">ROUND(MAX((AE2*0.4+AF2*0.6),(AE2*0.4+AG2*0.6)),1)</f>
        <v>6.6</v>
      </c>
      <c r="AJ2" s="183" t="str">
        <f t="shared" ref="AJ2:AJ16" si="16">TEXT(AI2,"0.0")</f>
        <v>6.6</v>
      </c>
      <c r="AK2" s="51" t="str">
        <f t="shared" ref="AK2:AK16" si="17">IF(AI2&gt;=8.5,"A",IF(AI2&gt;=8,"B+",IF(AI2&gt;=7,"B",IF(AI2&gt;=6.5,"C+",IF(AI2&gt;=5.5,"C",IF(AI2&gt;=5,"D+",IF(AI2&gt;=4,"D","F")))))))</f>
        <v>C+</v>
      </c>
      <c r="AL2" s="55">
        <f t="shared" ref="AL2:AL16" si="18">IF(AK2="A",4,IF(AK2="B+",3.5,IF(AK2="B",3,IF(AK2="C+",2.5,IF(AK2="C",2,IF(AK2="D+",1.5,IF(AK2="D",1,0)))))))</f>
        <v>2.5</v>
      </c>
      <c r="AM2" s="55" t="str">
        <f t="shared" ref="AM2:AM16" si="19">TEXT(AL2,"0.0")</f>
        <v>2.5</v>
      </c>
      <c r="AN2" s="112">
        <v>3</v>
      </c>
      <c r="AO2" s="88">
        <v>3</v>
      </c>
      <c r="AP2" s="1394">
        <v>5.2</v>
      </c>
      <c r="AQ2" s="1392">
        <v>5</v>
      </c>
      <c r="AR2" s="1393"/>
      <c r="AS2" s="53">
        <f t="shared" ref="AS2:AS16" si="20">ROUND((AP2*0.4+AQ2*0.6),1)</f>
        <v>5.0999999999999996</v>
      </c>
      <c r="AT2" s="54">
        <f t="shared" ref="AT2:AT16" si="21">ROUND(MAX((AP2*0.4+AQ2*0.6),(AP2*0.4+AR2*0.6)),1)</f>
        <v>5.0999999999999996</v>
      </c>
      <c r="AU2" s="183" t="str">
        <f t="shared" ref="AU2:AU16" si="22">TEXT(AT2,"0.0")</f>
        <v>5.1</v>
      </c>
      <c r="AV2" s="51" t="str">
        <f t="shared" ref="AV2:AV16" si="23">IF(AT2&gt;=8.5,"A",IF(AT2&gt;=8,"B+",IF(AT2&gt;=7,"B",IF(AT2&gt;=6.5,"C+",IF(AT2&gt;=5.5,"C",IF(AT2&gt;=5,"D+",IF(AT2&gt;=4,"D","F")))))))</f>
        <v>D+</v>
      </c>
      <c r="AW2" s="55">
        <f t="shared" ref="AW2:AW16" si="24">IF(AV2="A",4,IF(AV2="B+",3.5,IF(AV2="B",3,IF(AV2="C+",2.5,IF(AV2="C",2,IF(AV2="D+",1.5,IF(AV2="D",1,0)))))))</f>
        <v>1.5</v>
      </c>
      <c r="AX2" s="55" t="str">
        <f t="shared" ref="AX2:AX16" si="25">TEXT(AW2,"0.0")</f>
        <v>1.5</v>
      </c>
      <c r="AY2" s="170">
        <v>3</v>
      </c>
      <c r="AZ2" s="898">
        <v>3</v>
      </c>
      <c r="BA2" s="1391">
        <v>6.5</v>
      </c>
      <c r="BB2" s="1392">
        <v>6</v>
      </c>
      <c r="BC2" s="1393"/>
      <c r="BD2" s="53">
        <f t="shared" ref="BD2:BD16" si="26">ROUND((BA2*0.4+BB2*0.6),1)</f>
        <v>6.2</v>
      </c>
      <c r="BE2" s="54">
        <f t="shared" ref="BE2:BE16" si="27">ROUND(MAX((BA2*0.4+BB2*0.6),(BA2*0.4+BC2*0.6)),1)</f>
        <v>6.2</v>
      </c>
      <c r="BF2" s="183" t="str">
        <f t="shared" ref="BF2:BF16" si="28">TEXT(BE2,"0.0")</f>
        <v>6.2</v>
      </c>
      <c r="BG2" s="51" t="str">
        <f t="shared" ref="BG2:BG16" si="29">IF(BE2&gt;=8.5,"A",IF(BE2&gt;=8,"B+",IF(BE2&gt;=7,"B",IF(BE2&gt;=6.5,"C+",IF(BE2&gt;=5.5,"C",IF(BE2&gt;=5,"D+",IF(BE2&gt;=4,"D","F")))))))</f>
        <v>C</v>
      </c>
      <c r="BH2" s="55">
        <f t="shared" ref="BH2:BH16" si="30">IF(BG2="A",4,IF(BG2="B+",3.5,IF(BG2="B",3,IF(BG2="C+",2.5,IF(BG2="C",2,IF(BG2="D+",1.5,IF(BG2="D",1,0)))))))</f>
        <v>2</v>
      </c>
      <c r="BI2" s="55" t="str">
        <f t="shared" ref="BI2:BI16" si="31">TEXT(BH2,"0.0")</f>
        <v>2.0</v>
      </c>
      <c r="BJ2" s="170">
        <v>4</v>
      </c>
      <c r="BK2" s="898">
        <v>4</v>
      </c>
      <c r="BL2" s="1012">
        <v>7</v>
      </c>
      <c r="BM2" s="896">
        <v>2</v>
      </c>
      <c r="BN2" s="896"/>
      <c r="BO2" s="53">
        <f t="shared" ref="BO2:BO16" si="32">ROUND((BL2*0.4+BM2*0.6),1)</f>
        <v>4</v>
      </c>
      <c r="BP2" s="54">
        <f t="shared" ref="BP2:BP16" si="33">ROUND(MAX((BL2*0.4+BM2*0.6),(BL2*0.4+BN2*0.6)),1)</f>
        <v>4</v>
      </c>
      <c r="BQ2" s="183" t="str">
        <f t="shared" ref="BQ2:BQ16" si="34">TEXT(BP2,"0.0")</f>
        <v>4.0</v>
      </c>
      <c r="BR2" s="51" t="str">
        <f t="shared" ref="BR2:BR16" si="35">IF(BP2&gt;=8.5,"A",IF(BP2&gt;=8,"B+",IF(BP2&gt;=7,"B",IF(BP2&gt;=6.5,"C+",IF(BP2&gt;=5.5,"C",IF(BP2&gt;=5,"D+",IF(BP2&gt;=4,"D","F")))))))</f>
        <v>D</v>
      </c>
      <c r="BS2" s="55">
        <f t="shared" ref="BS2:BS16" si="36">IF(BR2="A",4,IF(BR2="B+",3.5,IF(BR2="B",3,IF(BR2="C+",2.5,IF(BR2="C",2,IF(BR2="D+",1.5,IF(BR2="D",1,0)))))))</f>
        <v>1</v>
      </c>
      <c r="BT2" s="55" t="str">
        <f t="shared" ref="BT2:BT16" si="37">TEXT(BS2,"0.0")</f>
        <v>1.0</v>
      </c>
      <c r="BU2" s="170">
        <v>3</v>
      </c>
      <c r="BV2" s="401">
        <v>3</v>
      </c>
      <c r="BW2" s="794">
        <v>7.3</v>
      </c>
      <c r="BX2" s="797">
        <v>5</v>
      </c>
      <c r="BY2" s="797"/>
      <c r="BZ2" s="53">
        <f t="shared" ref="BZ2:BZ16" si="38">ROUND((BW2*0.4+BX2*0.6),1)</f>
        <v>5.9</v>
      </c>
      <c r="CA2" s="54">
        <f t="shared" ref="CA2:CA16" si="39">ROUND(MAX((BW2*0.4+BX2*0.6),(BW2*0.4+BY2*0.6)),1)</f>
        <v>5.9</v>
      </c>
      <c r="CB2" s="183" t="str">
        <f t="shared" ref="CB2:CB16" si="40">TEXT(CA2,"0.0")</f>
        <v>5.9</v>
      </c>
      <c r="CC2" s="51" t="str">
        <f t="shared" ref="CC2:CC16" si="41">IF(CA2&gt;=8.5,"A",IF(CA2&gt;=8,"B+",IF(CA2&gt;=7,"B",IF(CA2&gt;=6.5,"C+",IF(CA2&gt;=5.5,"C",IF(CA2&gt;=5,"D+",IF(CA2&gt;=4,"D","F")))))))</f>
        <v>C</v>
      </c>
      <c r="CD2" s="55">
        <f t="shared" ref="CD2:CD16" si="42">IF(CC2="A",4,IF(CC2="B+",3.5,IF(CC2="B",3,IF(CC2="C+",2.5,IF(CC2="C",2,IF(CC2="D+",1.5,IF(CC2="D",1,0)))))))</f>
        <v>2</v>
      </c>
      <c r="CE2" s="55" t="str">
        <f t="shared" ref="CE2:CE16" si="43">TEXT(CD2,"0.0")</f>
        <v>2.0</v>
      </c>
      <c r="CF2" s="170">
        <v>2</v>
      </c>
      <c r="CG2" s="401">
        <v>2</v>
      </c>
      <c r="CH2" s="1395">
        <f t="shared" ref="CH2:CH11" si="44">AC2+AN2+AY2+BJ2+BU2+CF2</f>
        <v>18</v>
      </c>
      <c r="CI2" s="1396">
        <f t="shared" ref="CI2:CI11" si="45">(AA2*AC2+AL2*AN2+AW2*AY2+BH2*BJ2+BS2*BU2+CD2*CF2)/CH2</f>
        <v>1.8333333333333333</v>
      </c>
      <c r="CJ2" s="1397" t="str">
        <f t="shared" ref="CJ2:CJ11" si="46">TEXT(CI2,"0.00")</f>
        <v>1.83</v>
      </c>
      <c r="CK2" s="1398" t="str">
        <f t="shared" ref="CK2:CK10" si="47">IF(AND(CI2&lt;0.8),"Cảnh báo KQHT","Lên lớp")</f>
        <v>Lên lớp</v>
      </c>
      <c r="CL2" s="1399">
        <f t="shared" ref="CL2:CL10" si="48">AD2+AO2+AZ2+BK2+BV2+CG2</f>
        <v>18</v>
      </c>
      <c r="CM2" s="1400">
        <f t="shared" ref="CM2:CM10" si="49" xml:space="preserve"> (AA2*AD2+AL2*AO2+AW2*AZ2+BH2*BK2+BS2*BV2+CD2*CG2)/CL2</f>
        <v>1.8333333333333333</v>
      </c>
      <c r="CN2" s="1401" t="str">
        <f t="shared" ref="CN2:CN10" si="50">IF(AND(CM2&lt;1.2),"Cảnh báo KQHT","Lên lớp")</f>
        <v>Lên lớp</v>
      </c>
      <c r="CO2" s="1402"/>
      <c r="CP2" s="1012">
        <v>6.6</v>
      </c>
      <c r="CQ2" s="792">
        <v>7</v>
      </c>
      <c r="CR2" s="792"/>
      <c r="CS2" s="53">
        <f t="shared" ref="CS2:CS16" si="51">ROUND((CP2*0.4+CQ2*0.6),1)</f>
        <v>6.8</v>
      </c>
      <c r="CT2" s="54">
        <f t="shared" ref="CT2:CT16" si="52">ROUND(MAX((CP2*0.4+CQ2*0.6),(CP2*0.4+CR2*0.6)),1)</f>
        <v>6.8</v>
      </c>
      <c r="CU2" s="183" t="str">
        <f t="shared" ref="CU2:CU16" si="53">TEXT(CT2,"0.0")</f>
        <v>6.8</v>
      </c>
      <c r="CV2" s="51" t="str">
        <f t="shared" ref="CV2:CV16" si="54">IF(CT2&gt;=8.5,"A",IF(CT2&gt;=8,"B+",IF(CT2&gt;=7,"B",IF(CT2&gt;=6.5,"C+",IF(CT2&gt;=5.5,"C",IF(CT2&gt;=5,"D+",IF(CT2&gt;=4,"D","F")))))))</f>
        <v>C+</v>
      </c>
      <c r="CW2" s="55">
        <f t="shared" ref="CW2:CW16" si="55">IF(CV2="A",4,IF(CV2="B+",3.5,IF(CV2="B",3,IF(CV2="C+",2.5,IF(CV2="C",2,IF(CV2="D+",1.5,IF(CV2="D",1,0)))))))</f>
        <v>2.5</v>
      </c>
      <c r="CX2" s="55" t="str">
        <f t="shared" ref="CX2:CX16" si="56">TEXT(CW2,"0.0")</f>
        <v>2.5</v>
      </c>
      <c r="CY2" s="170">
        <v>2</v>
      </c>
      <c r="CZ2" s="401">
        <v>2</v>
      </c>
      <c r="DA2" s="1012">
        <v>5.0999999999999996</v>
      </c>
      <c r="DB2" s="792">
        <v>5</v>
      </c>
      <c r="DC2" s="792"/>
      <c r="DD2" s="53">
        <f t="shared" ref="DD2:DD11" si="57">ROUND((DA2*0.4+DB2*0.6),1)</f>
        <v>5</v>
      </c>
      <c r="DE2" s="54">
        <f t="shared" ref="DE2:DE11" si="58">ROUND(MAX((DA2*0.4+DB2*0.6),(DA2*0.4+DC2*0.6)),1)</f>
        <v>5</v>
      </c>
      <c r="DF2" s="183" t="str">
        <f t="shared" ref="DF2:DF11" si="59">TEXT(DE2,"0.0")</f>
        <v>5.0</v>
      </c>
      <c r="DG2" s="51" t="str">
        <f t="shared" ref="DG2:DG11" si="60">IF(DE2&gt;=8.5,"A",IF(DE2&gt;=8,"B+",IF(DE2&gt;=7,"B",IF(DE2&gt;=6.5,"C+",IF(DE2&gt;=5.5,"C",IF(DE2&gt;=5,"D+",IF(DE2&gt;=4,"D","F")))))))</f>
        <v>D+</v>
      </c>
      <c r="DH2" s="55">
        <f t="shared" ref="DH2:DH11" si="61">IF(DG2="A",4,IF(DG2="B+",3.5,IF(DG2="B",3,IF(DG2="C+",2.5,IF(DG2="C",2,IF(DG2="D+",1.5,IF(DG2="D",1,0)))))))</f>
        <v>1.5</v>
      </c>
      <c r="DI2" s="55" t="str">
        <f t="shared" ref="DI2:DI11" si="62">TEXT(DH2,"0.0")</f>
        <v>1.5</v>
      </c>
      <c r="DJ2" s="170">
        <v>2</v>
      </c>
      <c r="DK2" s="401">
        <v>2</v>
      </c>
      <c r="DL2" s="1012">
        <v>6.8</v>
      </c>
      <c r="DM2" s="792">
        <v>8</v>
      </c>
      <c r="DN2" s="792"/>
      <c r="DO2" s="53">
        <f t="shared" ref="DO2:DO11" si="63">ROUND((DL2*0.4+DM2*0.6),1)</f>
        <v>7.5</v>
      </c>
      <c r="DP2" s="54">
        <f t="shared" ref="DP2:DP11" si="64">ROUND(MAX((DL2*0.4+DM2*0.6),(DL2*0.4+DN2*0.6)),1)</f>
        <v>7.5</v>
      </c>
      <c r="DQ2" s="183" t="str">
        <f t="shared" ref="DQ2:DQ11" si="65">TEXT(DP2,"0.0")</f>
        <v>7.5</v>
      </c>
      <c r="DR2" s="51" t="str">
        <f t="shared" ref="DR2:DR11" si="66">IF(DP2&gt;=8.5,"A",IF(DP2&gt;=8,"B+",IF(DP2&gt;=7,"B",IF(DP2&gt;=6.5,"C+",IF(DP2&gt;=5.5,"C",IF(DP2&gt;=5,"D+",IF(DP2&gt;=4,"D","F")))))))</f>
        <v>B</v>
      </c>
      <c r="DS2" s="55">
        <f t="shared" ref="DS2:DS11" si="67">IF(DR2="A",4,IF(DR2="B+",3.5,IF(DR2="B",3,IF(DR2="C+",2.5,IF(DR2="C",2,IF(DR2="D+",1.5,IF(DR2="D",1,0)))))))</f>
        <v>3</v>
      </c>
      <c r="DT2" s="55" t="str">
        <f t="shared" ref="DT2:DT11" si="68">TEXT(DS2,"0.0")</f>
        <v>3.0</v>
      </c>
      <c r="DU2" s="170">
        <v>2</v>
      </c>
      <c r="DV2" s="401">
        <v>2</v>
      </c>
      <c r="DW2" s="1012">
        <v>8</v>
      </c>
      <c r="DX2" s="792">
        <v>6</v>
      </c>
      <c r="DY2" s="792"/>
      <c r="DZ2" s="53">
        <f t="shared" ref="DZ2:DZ11" si="69">ROUND((DW2*0.4+DX2*0.6),1)</f>
        <v>6.8</v>
      </c>
      <c r="EA2" s="54">
        <f t="shared" ref="EA2:EA11" si="70">ROUND(MAX((DW2*0.4+DX2*0.6),(DW2*0.4+DY2*0.6)),1)</f>
        <v>6.8</v>
      </c>
      <c r="EB2" s="183" t="str">
        <f t="shared" ref="EB2:EB11" si="71">TEXT(EA2,"0.0")</f>
        <v>6.8</v>
      </c>
      <c r="EC2" s="51" t="str">
        <f t="shared" ref="EC2:EC11" si="72">IF(EA2&gt;=8.5,"A",IF(EA2&gt;=8,"B+",IF(EA2&gt;=7,"B",IF(EA2&gt;=6.5,"C+",IF(EA2&gt;=5.5,"C",IF(EA2&gt;=5,"D+",IF(EA2&gt;=4,"D","F")))))))</f>
        <v>C+</v>
      </c>
      <c r="ED2" s="55">
        <f t="shared" ref="ED2:ED11" si="73">IF(EC2="A",4,IF(EC2="B+",3.5,IF(EC2="B",3,IF(EC2="C+",2.5,IF(EC2="C",2,IF(EC2="D+",1.5,IF(EC2="D",1,0)))))))</f>
        <v>2.5</v>
      </c>
      <c r="EE2" s="55" t="str">
        <f t="shared" ref="EE2:EE11" si="74">TEXT(ED2,"0.0")</f>
        <v>2.5</v>
      </c>
      <c r="EF2" s="170">
        <v>3</v>
      </c>
      <c r="EG2" s="401">
        <v>3</v>
      </c>
      <c r="EH2" s="1012">
        <v>7.1</v>
      </c>
      <c r="EI2" s="792">
        <v>7</v>
      </c>
      <c r="EJ2" s="792"/>
      <c r="EK2" s="53">
        <f t="shared" ref="EK2:EK16" si="75">ROUND((EH2*0.4+EI2*0.6),1)</f>
        <v>7</v>
      </c>
      <c r="EL2" s="54">
        <f t="shared" ref="EL2:EL16" si="76">ROUND(MAX((EH2*0.4+EI2*0.6),(EH2*0.4+EJ2*0.6)),1)</f>
        <v>7</v>
      </c>
      <c r="EM2" s="183" t="str">
        <f t="shared" ref="EM2:EM16" si="77">TEXT(EL2,"0.0")</f>
        <v>7.0</v>
      </c>
      <c r="EN2" s="51" t="str">
        <f t="shared" ref="EN2:EN16" si="78">IF(EL2&gt;=8.5,"A",IF(EL2&gt;=8,"B+",IF(EL2&gt;=7,"B",IF(EL2&gt;=6.5,"C+",IF(EL2&gt;=5.5,"C",IF(EL2&gt;=5,"D+",IF(EL2&gt;=4,"D","F")))))))</f>
        <v>B</v>
      </c>
      <c r="EO2" s="55">
        <f t="shared" ref="EO2:EO16" si="79">IF(EN2="A",4,IF(EN2="B+",3.5,IF(EN2="B",3,IF(EN2="C+",2.5,IF(EN2="C",2,IF(EN2="D+",1.5,IF(EN2="D",1,0)))))))</f>
        <v>3</v>
      </c>
      <c r="EP2" s="55" t="str">
        <f t="shared" ref="EP2:EP16" si="80">TEXT(EO2,"0.0")</f>
        <v>3.0</v>
      </c>
      <c r="EQ2" s="170">
        <v>4</v>
      </c>
      <c r="ER2" s="401">
        <v>4</v>
      </c>
      <c r="ES2" s="1012">
        <v>7.3</v>
      </c>
      <c r="ET2" s="792">
        <v>8</v>
      </c>
      <c r="EU2" s="792"/>
      <c r="EV2" s="53">
        <f t="shared" ref="EV2:EV16" si="81">ROUND((ES2*0.4+ET2*0.6),1)</f>
        <v>7.7</v>
      </c>
      <c r="EW2" s="54">
        <f t="shared" ref="EW2:EW16" si="82">ROUND(MAX((ES2*0.4+ET2*0.6),(ES2*0.4+EU2*0.6)),1)</f>
        <v>7.7</v>
      </c>
      <c r="EX2" s="183" t="str">
        <f t="shared" ref="EX2:EX16" si="83">TEXT(EW2,"0.0")</f>
        <v>7.7</v>
      </c>
      <c r="EY2" s="51" t="str">
        <f t="shared" ref="EY2:EY16" si="84">IF(EW2&gt;=8.5,"A",IF(EW2&gt;=8,"B+",IF(EW2&gt;=7,"B",IF(EW2&gt;=6.5,"C+",IF(EW2&gt;=5.5,"C",IF(EW2&gt;=5,"D+",IF(EW2&gt;=4,"D","F")))))))</f>
        <v>B</v>
      </c>
      <c r="EZ2" s="55">
        <f t="shared" ref="EZ2:EZ16" si="85">IF(EY2="A",4,IF(EY2="B+",3.5,IF(EY2="B",3,IF(EY2="C+",2.5,IF(EY2="C",2,IF(EY2="D+",1.5,IF(EY2="D",1,0)))))))</f>
        <v>3</v>
      </c>
      <c r="FA2" s="55" t="str">
        <f t="shared" ref="FA2:FA16" si="86">TEXT(EZ2,"0.0")</f>
        <v>3.0</v>
      </c>
      <c r="FB2" s="170">
        <v>3</v>
      </c>
      <c r="FC2" s="401">
        <v>3</v>
      </c>
      <c r="FD2" s="789">
        <v>5.8</v>
      </c>
      <c r="FE2" s="792">
        <v>4</v>
      </c>
      <c r="FF2" s="790"/>
      <c r="FG2" s="53">
        <f t="shared" ref="FG2:FG11" si="87">ROUND((FD2*0.4+FE2*0.6),1)</f>
        <v>4.7</v>
      </c>
      <c r="FH2" s="54">
        <f t="shared" ref="FH2:FH11" si="88">ROUND(MAX((FD2*0.4+FE2*0.6),(FD2*0.4+FF2*0.6)),1)</f>
        <v>4.7</v>
      </c>
      <c r="FI2" s="183" t="str">
        <f t="shared" ref="FI2:FI11" si="89">TEXT(FH2,"0.0")</f>
        <v>4.7</v>
      </c>
      <c r="FJ2" s="51" t="str">
        <f t="shared" ref="FJ2:FJ11" si="90">IF(FH2&gt;=8.5,"A",IF(FH2&gt;=8,"B+",IF(FH2&gt;=7,"B",IF(FH2&gt;=6.5,"C+",IF(FH2&gt;=5.5,"C",IF(FH2&gt;=5,"D+",IF(FH2&gt;=4,"D","F")))))))</f>
        <v>D</v>
      </c>
      <c r="FK2" s="55">
        <f t="shared" ref="FK2:FK11" si="91">IF(FJ2="A",4,IF(FJ2="B+",3.5,IF(FJ2="B",3,IF(FJ2="C+",2.5,IF(FJ2="C",2,IF(FJ2="D+",1.5,IF(FJ2="D",1,0)))))))</f>
        <v>1</v>
      </c>
      <c r="FL2" s="55" t="str">
        <f t="shared" ref="FL2:FL11" si="92">TEXT(FK2,"0.0")</f>
        <v>1.0</v>
      </c>
      <c r="FM2" s="170">
        <v>2</v>
      </c>
      <c r="FN2" s="401">
        <v>2</v>
      </c>
      <c r="FO2" s="895">
        <f t="shared" ref="FO2:FO11" si="93">CY2+DJ2+DU2+EF2+EQ2+FB2+FM2</f>
        <v>18</v>
      </c>
      <c r="FP2" s="1403">
        <f t="shared" ref="FP2:FP11" si="94">(CW2*CY2+DH2*DJ2+DS2*DU2+ED2*EF2+EO2*EQ2+EZ2*FB2+FK2*FM2)/FO2</f>
        <v>2.4722222222222223</v>
      </c>
      <c r="FQ2" s="1397" t="str">
        <f t="shared" ref="FQ2:FQ11" si="95">TEXT(FP2,"0.00")</f>
        <v>2.47</v>
      </c>
      <c r="FR2" s="896" t="str">
        <f t="shared" ref="FR2:FR11" si="96">IF(AND(FP2&lt;1),"Cảnh báo KQHT","Lên lớp")</f>
        <v>Lên lớp</v>
      </c>
      <c r="FS2" s="895">
        <f t="shared" ref="FS2:FS11" si="97">CH2+FO2</f>
        <v>36</v>
      </c>
      <c r="FT2" s="1403">
        <f t="shared" ref="FT2:FT11" si="98">(CI2*CH2+FO2*FP2)/FS2</f>
        <v>2.1527777777777777</v>
      </c>
      <c r="FU2" s="1397" t="str">
        <f t="shared" ref="FU2:FU11" si="99">TEXT(FT2,"0.00")</f>
        <v>2.15</v>
      </c>
      <c r="FV2" s="1404">
        <f t="shared" ref="FV2:FV11" si="100">AD2+AO2+AZ2+BK2+BV2+CG2+CZ2+DK2+DV2+EG2+ER2+FC2+FN2</f>
        <v>36</v>
      </c>
      <c r="FW2" s="1405">
        <f t="shared" ref="FW2:FW11" si="101">(FN2*FH2+FC2*EW2+ER2*EL2+EG2*EA2+DV2*DP2+DK2*DE2+CZ2*CT2+CG2*CA2+BV2*BP2+BK2*BE2+AZ2*AT2+AO2*AI2+AD2*X2)/FV2</f>
        <v>6.1027777777777787</v>
      </c>
      <c r="FX2" s="1406">
        <f t="shared" ref="FX2:FX11" si="102">(AA2*AD2+AL2*AO2+AW2*AZ2+BH2*BK2+BS2*BV2+CD2*CG2+CW2*CZ2+DH2*DK2+DS2*DV2+ED2*EG2+EO2*ER2+EZ2*FC2+FK2*FN2)/FV2</f>
        <v>2.1527777777777777</v>
      </c>
      <c r="FY2" s="1407" t="str">
        <f t="shared" ref="FY2:FY11" si="103">IF(AND(FX2&lt;1.2),"Cảnh báo KQHT","Lên lớp")</f>
        <v>Lên lớp</v>
      </c>
      <c r="FZ2" s="1408"/>
      <c r="GA2" s="1009">
        <v>7.6</v>
      </c>
      <c r="GB2" s="899">
        <v>9</v>
      </c>
      <c r="GC2" s="899"/>
      <c r="GD2" s="53">
        <f t="shared" ref="GD2:GD16" si="104">ROUND((GA2*0.4+GB2*0.6),1)</f>
        <v>8.4</v>
      </c>
      <c r="GE2" s="54">
        <f t="shared" ref="GE2:GE16" si="105">ROUND(MAX((GA2*0.4+GB2*0.6),(GA2*0.4+GC2*0.6)),1)</f>
        <v>8.4</v>
      </c>
      <c r="GF2" s="183" t="str">
        <f t="shared" ref="GF2:GF16" si="106">TEXT(GE2,"0.0")</f>
        <v>8.4</v>
      </c>
      <c r="GG2" s="51" t="str">
        <f t="shared" ref="GG2:GG16" si="107">IF(GE2&gt;=8.5,"A",IF(GE2&gt;=8,"B+",IF(GE2&gt;=7,"B",IF(GE2&gt;=6.5,"C+",IF(GE2&gt;=5.5,"C",IF(GE2&gt;=5,"D+",IF(GE2&gt;=4,"D","F")))))))</f>
        <v>B+</v>
      </c>
      <c r="GH2" s="55">
        <f t="shared" ref="GH2:GH16" si="108">IF(GG2="A",4,IF(GG2="B+",3.5,IF(GG2="B",3,IF(GG2="C+",2.5,IF(GG2="C",2,IF(GG2="D+",1.5,IF(GG2="D",1,0)))))))</f>
        <v>3.5</v>
      </c>
      <c r="GI2" s="55" t="str">
        <f t="shared" ref="GI2:GI16" si="109">TEXT(GH2,"0.0")</f>
        <v>3.5</v>
      </c>
      <c r="GJ2" s="170">
        <v>2</v>
      </c>
      <c r="GK2" s="401">
        <v>2</v>
      </c>
      <c r="GL2" s="794">
        <v>7.2</v>
      </c>
      <c r="GM2" s="797">
        <v>9</v>
      </c>
      <c r="GN2" s="795"/>
      <c r="GO2" s="53">
        <f t="shared" ref="GO2:GO16" si="110">ROUND((GL2*0.4+GM2*0.6),1)</f>
        <v>8.3000000000000007</v>
      </c>
      <c r="GP2" s="54">
        <f t="shared" ref="GP2:GP16" si="111">ROUND(MAX((GL2*0.4+GM2*0.6),(GL2*0.4+GN2*0.6)),1)</f>
        <v>8.3000000000000007</v>
      </c>
      <c r="GQ2" s="183" t="str">
        <f t="shared" ref="GQ2:GQ16" si="112">TEXT(GP2,"0.0")</f>
        <v>8.3</v>
      </c>
      <c r="GR2" s="51" t="str">
        <f t="shared" ref="GR2:GR16" si="113">IF(GP2&gt;=8.5,"A",IF(GP2&gt;=8,"B+",IF(GP2&gt;=7,"B",IF(GP2&gt;=6.5,"C+",IF(GP2&gt;=5.5,"C",IF(GP2&gt;=5,"D+",IF(GP2&gt;=4,"D","F")))))))</f>
        <v>B+</v>
      </c>
      <c r="GS2" s="55">
        <f t="shared" ref="GS2:GS16" si="114">IF(GR2="A",4,IF(GR2="B+",3.5,IF(GR2="B",3,IF(GR2="C+",2.5,IF(GR2="C",2,IF(GR2="D+",1.5,IF(GR2="D",1,0)))))))</f>
        <v>3.5</v>
      </c>
      <c r="GT2" s="55" t="str">
        <f t="shared" ref="GT2:GT16" si="115">TEXT(GS2,"0.0")</f>
        <v>3.5</v>
      </c>
      <c r="GU2" s="897">
        <v>2</v>
      </c>
      <c r="GV2" s="401">
        <v>2</v>
      </c>
      <c r="GW2" s="794">
        <v>7.7</v>
      </c>
      <c r="GX2" s="797">
        <v>7</v>
      </c>
      <c r="GY2" s="795"/>
      <c r="GZ2" s="53">
        <f t="shared" ref="GZ2:GZ16" si="116">ROUND((GW2*0.4+GX2*0.6),1)</f>
        <v>7.3</v>
      </c>
      <c r="HA2" s="54">
        <f t="shared" ref="HA2:HA16" si="117">ROUND(MAX((GW2*0.4+GX2*0.6),(GW2*0.4+GY2*0.6)),1)</f>
        <v>7.3</v>
      </c>
      <c r="HB2" s="183" t="str">
        <f t="shared" ref="HB2:HB16" si="118">TEXT(HA2,"0.0")</f>
        <v>7.3</v>
      </c>
      <c r="HC2" s="51" t="str">
        <f t="shared" ref="HC2:HC16" si="119">IF(HA2&gt;=8.5,"A",IF(HA2&gt;=8,"B+",IF(HA2&gt;=7,"B",IF(HA2&gt;=6.5,"C+",IF(HA2&gt;=5.5,"C",IF(HA2&gt;=5,"D+",IF(HA2&gt;=4,"D","F")))))))</f>
        <v>B</v>
      </c>
      <c r="HD2" s="55">
        <f t="shared" ref="HD2:HD16" si="120">IF(HC2="A",4,IF(HC2="B+",3.5,IF(HC2="B",3,IF(HC2="C+",2.5,IF(HC2="C",2,IF(HC2="D+",1.5,IF(HC2="D",1,0)))))))</f>
        <v>3</v>
      </c>
      <c r="HE2" s="55" t="str">
        <f t="shared" ref="HE2:HE16" si="121">TEXT(HD2,"0.0")</f>
        <v>3.0</v>
      </c>
      <c r="HF2" s="170">
        <v>3</v>
      </c>
      <c r="HG2" s="898">
        <v>3</v>
      </c>
      <c r="HH2" s="794">
        <v>7.9</v>
      </c>
      <c r="HI2" s="797">
        <v>8</v>
      </c>
      <c r="HJ2" s="795"/>
      <c r="HK2" s="53">
        <f t="shared" ref="HK2:HK16" si="122">ROUND((HH2*0.4+HI2*0.6),1)</f>
        <v>8</v>
      </c>
      <c r="HL2" s="54">
        <f t="shared" ref="HL2:HL16" si="123">ROUND(MAX((HH2*0.4+HI2*0.6),(HH2*0.4+HJ2*0.6)),1)</f>
        <v>8</v>
      </c>
      <c r="HM2" s="183" t="str">
        <f t="shared" ref="HM2:HM16" si="124">TEXT(HL2,"0.0")</f>
        <v>8.0</v>
      </c>
      <c r="HN2" s="51" t="str">
        <f t="shared" ref="HN2:HN16" si="125">IF(HL2&gt;=8.5,"A",IF(HL2&gt;=8,"B+",IF(HL2&gt;=7,"B",IF(HL2&gt;=6.5,"C+",IF(HL2&gt;=5.5,"C",IF(HL2&gt;=5,"D+",IF(HL2&gt;=4,"D","F")))))))</f>
        <v>B+</v>
      </c>
      <c r="HO2" s="55">
        <f t="shared" ref="HO2:HO16" si="126">IF(HN2="A",4,IF(HN2="B+",3.5,IF(HN2="B",3,IF(HN2="C+",2.5,IF(HN2="C",2,IF(HN2="D+",1.5,IF(HN2="D",1,0)))))))</f>
        <v>3.5</v>
      </c>
      <c r="HP2" s="55" t="str">
        <f t="shared" ref="HP2:HP16" si="127">TEXT(HO2,"0.0")</f>
        <v>3.5</v>
      </c>
      <c r="HQ2" s="170">
        <v>3</v>
      </c>
      <c r="HR2" s="401">
        <v>3</v>
      </c>
      <c r="HS2" s="1010">
        <v>8.9</v>
      </c>
      <c r="HT2" s="896">
        <v>9</v>
      </c>
      <c r="HU2" s="896"/>
      <c r="HV2" s="53">
        <f t="shared" ref="HV2:HV16" si="128">ROUND((HS2*0.4+HT2*0.6),1)</f>
        <v>9</v>
      </c>
      <c r="HW2" s="54">
        <f t="shared" ref="HW2:HW16" si="129">ROUND(MAX((HS2*0.4+HT2*0.6),(HS2*0.4+HU2*0.6)),1)</f>
        <v>9</v>
      </c>
      <c r="HX2" s="183" t="str">
        <f t="shared" ref="HX2:HX16" si="130">TEXT(HW2,"0.0")</f>
        <v>9.0</v>
      </c>
      <c r="HY2" s="51" t="str">
        <f t="shared" ref="HY2:HY16" si="131">IF(HW2&gt;=8.5,"A",IF(HW2&gt;=8,"B+",IF(HW2&gt;=7,"B",IF(HW2&gt;=6.5,"C+",IF(HW2&gt;=5.5,"C",IF(HW2&gt;=5,"D+",IF(HW2&gt;=4,"D","F")))))))</f>
        <v>A</v>
      </c>
      <c r="HZ2" s="55">
        <f t="shared" ref="HZ2:HZ16" si="132">IF(HY2="A",4,IF(HY2="B+",3.5,IF(HY2="B",3,IF(HY2="C+",2.5,IF(HY2="C",2,IF(HY2="D+",1.5,IF(HY2="D",1,0)))))))</f>
        <v>4</v>
      </c>
      <c r="IA2" s="55" t="str">
        <f t="shared" ref="IA2:IA16" si="133">TEXT(HZ2,"0.0")</f>
        <v>4.0</v>
      </c>
      <c r="IB2" s="170">
        <v>3</v>
      </c>
      <c r="IC2" s="401">
        <v>3</v>
      </c>
      <c r="ID2" s="1011">
        <v>7.4</v>
      </c>
      <c r="IE2" s="899">
        <v>9</v>
      </c>
      <c r="IF2" s="899"/>
      <c r="IG2" s="900">
        <f t="shared" ref="IG2:IG16" si="134">ROUND((ID2*0.4+IE2*0.6),1)</f>
        <v>8.4</v>
      </c>
      <c r="IH2" s="901">
        <f t="shared" ref="IH2:IH16" si="135">ROUND(MAX((ID2*0.4+IE2*0.6),(ID2*0.4+IF2*0.6)),1)</f>
        <v>8.4</v>
      </c>
      <c r="II2" s="902" t="str">
        <f t="shared" ref="II2:II16" si="136">TEXT(IH2,"0.0")</f>
        <v>8.4</v>
      </c>
      <c r="IJ2" s="903" t="str">
        <f t="shared" ref="IJ2:IJ16" si="137">IF(IH2&gt;=8.5,"A",IF(IH2&gt;=8,"B+",IF(IH2&gt;=7,"B",IF(IH2&gt;=6.5,"C+",IF(IH2&gt;=5.5,"C",IF(IH2&gt;=5,"D+",IF(IH2&gt;=4,"D","F")))))))</f>
        <v>B+</v>
      </c>
      <c r="IK2" s="904">
        <f t="shared" ref="IK2:IK16" si="138">IF(IJ2="A",4,IF(IJ2="B+",3.5,IF(IJ2="B",3,IF(IJ2="C+",2.5,IF(IJ2="C",2,IF(IJ2="D+",1.5,IF(IJ2="D",1,0)))))))</f>
        <v>3.5</v>
      </c>
      <c r="IL2" s="904" t="str">
        <f t="shared" ref="IL2:IL16" si="139">TEXT(IK2,"0.0")</f>
        <v>3.5</v>
      </c>
      <c r="IM2" s="905">
        <v>2</v>
      </c>
      <c r="IN2" s="906">
        <v>2</v>
      </c>
      <c r="IO2" s="1012">
        <v>8</v>
      </c>
      <c r="IP2" s="792">
        <v>8</v>
      </c>
      <c r="IQ2" s="792"/>
      <c r="IR2" s="53">
        <f t="shared" ref="IR2:IR16" si="140">ROUND((IO2*0.4+IP2*0.6),1)</f>
        <v>8</v>
      </c>
      <c r="IS2" s="54">
        <f t="shared" ref="IS2:IS16" si="141">ROUND(MAX((IO2*0.4+IP2*0.6),(IO2*0.4+IQ2*0.6)),1)</f>
        <v>8</v>
      </c>
      <c r="IT2" s="183" t="str">
        <f t="shared" ref="IT2:IT16" si="142">TEXT(IS2,"0.0")</f>
        <v>8.0</v>
      </c>
      <c r="IU2" s="51" t="str">
        <f t="shared" ref="IU2:IU16" si="143">IF(IS2&gt;=8.5,"A",IF(IS2&gt;=8,"B+",IF(IS2&gt;=7,"B",IF(IS2&gt;=6.5,"C+",IF(IS2&gt;=5.5,"C",IF(IS2&gt;=5,"D+",IF(IS2&gt;=4,"D","F")))))))</f>
        <v>B+</v>
      </c>
      <c r="IV2" s="55">
        <f t="shared" ref="IV2:IV16" si="144">IF(IU2="A",4,IF(IU2="B+",3.5,IF(IU2="B",3,IF(IU2="C+",2.5,IF(IU2="C",2,IF(IU2="D+",1.5,IF(IU2="D",1,0)))))))</f>
        <v>3.5</v>
      </c>
      <c r="IW2" s="55" t="str">
        <f t="shared" ref="IW2:IW16" si="145">TEXT(IV2,"0.0")</f>
        <v>3.5</v>
      </c>
      <c r="IX2" s="170">
        <v>3</v>
      </c>
      <c r="IY2" s="401">
        <v>3</v>
      </c>
      <c r="IZ2" s="789">
        <v>7.3</v>
      </c>
      <c r="JA2" s="792">
        <v>7</v>
      </c>
      <c r="JB2" s="790"/>
      <c r="JC2" s="53">
        <f t="shared" ref="JC2:JC16" si="146">ROUND((IZ2*0.4+JA2*0.6),1)</f>
        <v>7.1</v>
      </c>
      <c r="JD2" s="54">
        <f t="shared" ref="JD2:JD16" si="147">ROUND(MAX((IZ2*0.4+JA2*0.6),(IZ2*0.4+JB2*0.6)),1)</f>
        <v>7.1</v>
      </c>
      <c r="JE2" s="183" t="str">
        <f t="shared" ref="JE2:JE16" si="148">TEXT(JD2,"0.0")</f>
        <v>7.1</v>
      </c>
      <c r="JF2" s="51" t="str">
        <f t="shared" ref="JF2:JF16" si="149">IF(JD2&gt;=8.5,"A",IF(JD2&gt;=8,"B+",IF(JD2&gt;=7,"B",IF(JD2&gt;=6.5,"C+",IF(JD2&gt;=5.5,"C",IF(JD2&gt;=5,"D+",IF(JD2&gt;=4,"D","F")))))))</f>
        <v>B</v>
      </c>
      <c r="JG2" s="55">
        <f t="shared" ref="JG2:JG16" si="150">IF(JF2="A",4,IF(JF2="B+",3.5,IF(JF2="B",3,IF(JF2="C+",2.5,IF(JF2="C",2,IF(JF2="D+",1.5,IF(JF2="D",1,0)))))))</f>
        <v>3</v>
      </c>
      <c r="JH2" s="55" t="str">
        <f t="shared" ref="JH2:JH16" si="151">TEXT(JG2,"0.0")</f>
        <v>3.0</v>
      </c>
      <c r="JI2" s="170">
        <v>2</v>
      </c>
      <c r="JJ2" s="401">
        <v>2</v>
      </c>
      <c r="JK2" s="1011">
        <v>7.9</v>
      </c>
      <c r="JL2" s="899">
        <v>7</v>
      </c>
      <c r="JM2" s="899"/>
      <c r="JN2" s="53">
        <f t="shared" ref="JN2:JN16" si="152">ROUND((JK2*0.4+JL2*0.6),1)</f>
        <v>7.4</v>
      </c>
      <c r="JO2" s="54">
        <f t="shared" ref="JO2:JO16" si="153">ROUND(MAX((JK2*0.4+JL2*0.6),(JK2*0.4+JM2*0.6)),1)</f>
        <v>7.4</v>
      </c>
      <c r="JP2" s="183" t="str">
        <f t="shared" ref="JP2:JP16" si="154">TEXT(JO2,"0.0")</f>
        <v>7.4</v>
      </c>
      <c r="JQ2" s="51" t="str">
        <f t="shared" ref="JQ2:JQ16" si="155">IF(JO2&gt;=8.5,"A",IF(JO2&gt;=8,"B+",IF(JO2&gt;=7,"B",IF(JO2&gt;=6.5,"C+",IF(JO2&gt;=5.5,"C",IF(JO2&gt;=5,"D+",IF(JO2&gt;=4,"D","F")))))))</f>
        <v>B</v>
      </c>
      <c r="JR2" s="55">
        <f t="shared" ref="JR2:JR16" si="156">IF(JQ2="A",4,IF(JQ2="B+",3.5,IF(JQ2="B",3,IF(JQ2="C+",2.5,IF(JQ2="C",2,IF(JQ2="D+",1.5,IF(JQ2="D",1,0)))))))</f>
        <v>3</v>
      </c>
      <c r="JS2" s="55" t="str">
        <f t="shared" ref="JS2:JS16" si="157">TEXT(JR2,"0.0")</f>
        <v>3.0</v>
      </c>
      <c r="JT2" s="170">
        <v>3</v>
      </c>
      <c r="JU2" s="401">
        <v>3</v>
      </c>
      <c r="JV2" s="1012">
        <v>8.6</v>
      </c>
      <c r="JW2" s="1409">
        <v>8.5</v>
      </c>
      <c r="JX2" s="1409"/>
      <c r="JY2" s="53">
        <f>ROUND((JV2*0.4+JW2*0.6),1)</f>
        <v>8.5</v>
      </c>
      <c r="JZ2" s="54">
        <f t="shared" ref="JZ2:JZ16" si="158">ROUND(MAX((JV2*0.4+JW2*0.6),(JV2*0.4+JX2*0.6)),1)</f>
        <v>8.5</v>
      </c>
      <c r="KA2" s="183" t="str">
        <f t="shared" ref="KA2:KA16" si="159">TEXT(JZ2,"0.0")</f>
        <v>8.5</v>
      </c>
      <c r="KB2" s="51" t="str">
        <f t="shared" ref="KB2:KB16" si="160">IF(JZ2&gt;=8.5,"A",IF(JZ2&gt;=8,"B+",IF(JZ2&gt;=7,"B",IF(JZ2&gt;=6.5,"C+",IF(JZ2&gt;=5.5,"C",IF(JZ2&gt;=5,"D+",IF(JZ2&gt;=4,"D","F")))))))</f>
        <v>A</v>
      </c>
      <c r="KC2" s="55">
        <f t="shared" ref="KC2:KC16" si="161">IF(KB2="A",4,IF(KB2="B+",3.5,IF(KB2="B",3,IF(KB2="C+",2.5,IF(KB2="C",2,IF(KB2="D+",1.5,IF(KB2="D",1,0)))))))</f>
        <v>4</v>
      </c>
      <c r="KD2" s="55" t="str">
        <f t="shared" ref="KD2:KD16" si="162">TEXT(KC2,"0.0")</f>
        <v>4.0</v>
      </c>
      <c r="KE2" s="170">
        <v>2</v>
      </c>
      <c r="KF2" s="401">
        <v>2</v>
      </c>
      <c r="KG2" s="912">
        <f t="shared" ref="KG2:KG11" si="163">GJ2+GU2+HF2+HQ2+IB2+IM2+IX2+JI2+JT2+KE2</f>
        <v>25</v>
      </c>
      <c r="KH2" s="1410">
        <f t="shared" ref="KH2:KH11" si="164">(GH2*GJ2+GS2*GU2+HD2*HF2+HO2*HQ2+HZ2*IB2+IK2*IM2+IV2*IX2+JG2*JI2+JR2*JT2+KC2*KE2)/KG2</f>
        <v>3.44</v>
      </c>
      <c r="KI2" s="1411" t="str">
        <f t="shared" ref="KI2:KI11" si="165">TEXT(KH2,"0.00")</f>
        <v>3.44</v>
      </c>
      <c r="KJ2" s="1412" t="str">
        <f t="shared" ref="KJ2:KJ11" si="166">IF(AND(KH2&lt;1),"Cảnh báo KQHT","Lên lớp")</f>
        <v>Lên lớp</v>
      </c>
      <c r="KK2" s="1413">
        <f t="shared" ref="KK2:KK11" si="167">FS2+KG2</f>
        <v>61</v>
      </c>
      <c r="KL2" s="1410">
        <f t="shared" ref="KL2:KL11" si="168">(CI2*CH2+FP2*FO2+KH2*KG2)/KK2</f>
        <v>2.680327868852459</v>
      </c>
      <c r="KM2" s="1411" t="str">
        <f t="shared" ref="KM2:KM11" si="169">TEXT(KL2,"0.00")</f>
        <v>2.68</v>
      </c>
      <c r="KN2" s="1414">
        <f t="shared" ref="KN2:KN11" si="170">GK2+GV2+HG2+HR2+IC2+IN2+IY2+JJ2+JU2+KF2</f>
        <v>25</v>
      </c>
      <c r="KO2" s="1415">
        <f t="shared" ref="KO2:KO11" si="171" xml:space="preserve"> (KF2*JZ2+JU2*JO2+JJ2*JD2+IY2*IS2+IN2*IH2+IC2*HW2+HR2*HL2+HG2*HA2+GV2*GP2+GK2*GE2)/KN2</f>
        <v>8.02</v>
      </c>
      <c r="KP2" s="1416">
        <f t="shared" ref="KP2:KP11" si="172" xml:space="preserve"> (GH2*GK2+GS2*GV2+HD2*HG2+HO2*HR2+HZ2*IC2+IK2*IN2+IV2*IY2+JG2*JJ2+JR2*JU2+KC2*KF2)/KN2</f>
        <v>3.44</v>
      </c>
      <c r="KQ2" s="1417">
        <f>FV2+KN2</f>
        <v>61</v>
      </c>
      <c r="KR2" s="1418">
        <f t="shared" ref="KR2:KR11" si="173" xml:space="preserve"> (KO2*KN2+FV2*FW2)/KQ2</f>
        <v>6.8885245901639349</v>
      </c>
      <c r="KS2" s="1419">
        <f t="shared" ref="KS2:KS11" si="174" xml:space="preserve"> (FV2*FX2+KP2*KN2)/KQ2</f>
        <v>2.680327868852459</v>
      </c>
      <c r="KT2" s="1412" t="str">
        <f t="shared" ref="KT2:KT11" si="175">IF(AND(KS2&lt;1.4),"Cảnh báo KQHT","Lên lớp")</f>
        <v>Lên lớp</v>
      </c>
      <c r="KU2" s="1420"/>
      <c r="KV2" s="1671">
        <v>6.4</v>
      </c>
      <c r="KW2" s="1681">
        <v>5</v>
      </c>
      <c r="KX2" s="1095"/>
      <c r="KY2" s="5">
        <f>ROUND((KV2*0.4+KW2*0.6),1)</f>
        <v>5.6</v>
      </c>
      <c r="KZ2" s="25">
        <f>ROUND(MAX((KV2*0.4+KW2*0.6),(KV2*0.4+KX2*0.6)),1)</f>
        <v>5.6</v>
      </c>
      <c r="LA2" s="176" t="str">
        <f>TEXT(KZ2,"0.0")</f>
        <v>5.6</v>
      </c>
      <c r="LB2" s="118" t="str">
        <f>IF(KZ2&gt;=8.5,"A",IF(KZ2&gt;=8,"B+",IF(KZ2&gt;=7,"B",IF(KZ2&gt;=6.5,"C+",IF(KZ2&gt;=5.5,"C",IF(KZ2&gt;=5,"D+",IF(KZ2&gt;=4,"D","F")))))))</f>
        <v>C</v>
      </c>
      <c r="LC2" s="117">
        <f>IF(LB2="A",4,IF(LB2="B+",3.5,IF(LB2="B",3,IF(LB2="C+",2.5,IF(LB2="C",2,IF(LB2="D+",1.5,IF(LB2="D",1,0)))))))</f>
        <v>2</v>
      </c>
      <c r="LD2" s="117" t="str">
        <f>TEXT(LC2,"0.0")</f>
        <v>2.0</v>
      </c>
      <c r="LE2" s="10">
        <v>4</v>
      </c>
      <c r="LF2" s="27">
        <v>4</v>
      </c>
      <c r="LG2" s="1012">
        <v>6.6</v>
      </c>
      <c r="LH2" s="792">
        <v>7</v>
      </c>
      <c r="LI2" s="792"/>
      <c r="LJ2" s="5">
        <f>ROUND((LG2*0.4+LH2*0.6),1)</f>
        <v>6.8</v>
      </c>
      <c r="LK2" s="25">
        <f>ROUND(MAX((LG2*0.4+LH2*0.6),(LG2*0.4+LI2*0.6)),1)</f>
        <v>6.8</v>
      </c>
      <c r="LL2" s="176" t="str">
        <f>TEXT(LK2,"0.0")</f>
        <v>6.8</v>
      </c>
      <c r="LM2" s="118" t="str">
        <f>IF(LK2&gt;=8.5,"A",IF(LK2&gt;=8,"B+",IF(LK2&gt;=7,"B",IF(LK2&gt;=6.5,"C+",IF(LK2&gt;=5.5,"C",IF(LK2&gt;=5,"D+",IF(LK2&gt;=4,"D","F")))))))</f>
        <v>C+</v>
      </c>
      <c r="LN2" s="117">
        <f>IF(LM2="A",4,IF(LM2="B+",3.5,IF(LM2="B",3,IF(LM2="C+",2.5,IF(LM2="C",2,IF(LM2="D+",1.5,IF(LM2="D",1,0)))))))</f>
        <v>2.5</v>
      </c>
      <c r="LO2" s="117" t="str">
        <f>TEXT(LN2,"0.0")</f>
        <v>2.5</v>
      </c>
      <c r="LP2" s="10">
        <v>1</v>
      </c>
      <c r="LQ2" s="27">
        <v>1</v>
      </c>
      <c r="LR2" s="1011">
        <v>7.4</v>
      </c>
      <c r="LS2" s="1623">
        <v>7.5</v>
      </c>
      <c r="LT2" s="1623"/>
      <c r="LU2" s="5">
        <f>ROUND((LR2*0.4+LS2*0.6),1)</f>
        <v>7.5</v>
      </c>
      <c r="LV2" s="25">
        <f>ROUND(MAX((LR2*0.4+LS2*0.6),(LR2*0.4+LT2*0.6)),1)</f>
        <v>7.5</v>
      </c>
      <c r="LW2" s="176" t="str">
        <f>TEXT(LV2,"0.0")</f>
        <v>7.5</v>
      </c>
      <c r="LX2" s="118" t="str">
        <f>IF(LV2&gt;=8.5,"A",IF(LV2&gt;=8,"B+",IF(LV2&gt;=7,"B",IF(LV2&gt;=6.5,"C+",IF(LV2&gt;=5.5,"C",IF(LV2&gt;=5,"D+",IF(LV2&gt;=4,"D","F")))))))</f>
        <v>B</v>
      </c>
      <c r="LY2" s="117">
        <f>IF(LX2="A",4,IF(LX2="B+",3.5,IF(LX2="B",3,IF(LX2="C+",2.5,IF(LX2="C",2,IF(LX2="D+",1.5,IF(LX2="D",1,0)))))))</f>
        <v>3</v>
      </c>
      <c r="LZ2" s="117" t="str">
        <f>TEXT(LY2,"0.0")</f>
        <v>3.0</v>
      </c>
      <c r="MA2" s="10">
        <v>1</v>
      </c>
      <c r="MB2" s="27">
        <v>1</v>
      </c>
      <c r="MC2" s="1011">
        <v>7.8</v>
      </c>
      <c r="MD2" s="899">
        <v>8</v>
      </c>
      <c r="ME2" s="53"/>
      <c r="MF2" s="53">
        <f>ROUND((MC2*0.4+MD2*0.6),1)</f>
        <v>7.9</v>
      </c>
      <c r="MG2" s="54">
        <f>ROUND(MAX((MC2*0.4+MD2*0.6),(MC2*0.4+ME2*0.6)),1)</f>
        <v>7.9</v>
      </c>
      <c r="MH2" s="183" t="str">
        <f t="shared" ref="MH2:MH16" si="176">TEXT(MG2,"0.0")</f>
        <v>7.9</v>
      </c>
      <c r="MI2" s="51" t="str">
        <f t="shared" ref="MI2:MI16" si="177">IF(MG2&gt;=8.5,"A",IF(MG2&gt;=8,"B+",IF(MG2&gt;=7,"B",IF(MG2&gt;=6.5,"C+",IF(MG2&gt;=5.5,"C",IF(MG2&gt;=5,"D+",IF(MG2&gt;=4,"D","F")))))))</f>
        <v>B</v>
      </c>
      <c r="MJ2" s="55">
        <f t="shared" ref="MJ2:MJ11" si="178">IF(MI2="A",4,IF(MI2="B+",3.5,IF(MI2="B",3,IF(MI2="C+",2.5,IF(MI2="C",2,IF(MI2="D+",1.5,IF(MI2="D",1,0)))))))</f>
        <v>3</v>
      </c>
      <c r="MK2" s="55" t="str">
        <f t="shared" ref="MK2:MK16" si="179">TEXT(MJ2,"0.0")</f>
        <v>3.0</v>
      </c>
      <c r="ML2" s="170">
        <v>2</v>
      </c>
      <c r="MM2" s="401">
        <v>2</v>
      </c>
      <c r="MN2" s="1671">
        <v>8</v>
      </c>
      <c r="MO2" s="1681">
        <v>9</v>
      </c>
      <c r="MP2" s="1095"/>
      <c r="MQ2" s="53">
        <f>ROUND((MN2*0.4+MO2*0.6),1)</f>
        <v>8.6</v>
      </c>
      <c r="MR2" s="54">
        <f>ROUND(MAX((MN2*0.4+MO2*0.6),(MN2*0.4+MP2*0.6)),1)</f>
        <v>8.6</v>
      </c>
      <c r="MS2" s="183" t="str">
        <f t="shared" ref="MS2" si="180">TEXT(MR2,"0.0")</f>
        <v>8.6</v>
      </c>
      <c r="MT2" s="51" t="str">
        <f t="shared" ref="MT2" si="181">IF(MR2&gt;=8.5,"A",IF(MR2&gt;=8,"B+",IF(MR2&gt;=7,"B",IF(MR2&gt;=6.5,"C+",IF(MR2&gt;=5.5,"C",IF(MR2&gt;=5,"D+",IF(MR2&gt;=4,"D","F")))))))</f>
        <v>A</v>
      </c>
      <c r="MU2" s="55">
        <f t="shared" ref="MU2" si="182">IF(MT2="A",4,IF(MT2="B+",3.5,IF(MT2="B",3,IF(MT2="C+",2.5,IF(MT2="C",2,IF(MT2="D+",1.5,IF(MT2="D",1,0)))))))</f>
        <v>4</v>
      </c>
      <c r="MV2" s="55" t="str">
        <f t="shared" ref="MV2" si="183">TEXT(MU2,"0.0")</f>
        <v>4.0</v>
      </c>
      <c r="MW2" s="170">
        <v>2</v>
      </c>
      <c r="MX2" s="401">
        <v>2</v>
      </c>
      <c r="MY2" s="1708">
        <v>7.8</v>
      </c>
      <c r="MZ2" s="1709">
        <v>8.5</v>
      </c>
      <c r="NA2" s="1095"/>
      <c r="NB2" s="53">
        <f>ROUND((MY2*0.4+MZ2*0.6),1)</f>
        <v>8.1999999999999993</v>
      </c>
      <c r="NC2" s="54">
        <f>ROUND(MAX((MY2*0.4+MZ2*0.6),(MY2*0.4+NA2*0.6)),1)</f>
        <v>8.1999999999999993</v>
      </c>
      <c r="ND2" s="183" t="str">
        <f t="shared" ref="ND2" si="184">TEXT(NC2,"0.0")</f>
        <v>8.2</v>
      </c>
      <c r="NE2" s="51" t="str">
        <f t="shared" ref="NE2" si="185">IF(NC2&gt;=8.5,"A",IF(NC2&gt;=8,"B+",IF(NC2&gt;=7,"B",IF(NC2&gt;=6.5,"C+",IF(NC2&gt;=5.5,"C",IF(NC2&gt;=5,"D+",IF(NC2&gt;=4,"D","F")))))))</f>
        <v>B+</v>
      </c>
      <c r="NF2" s="55">
        <f t="shared" ref="NF2" si="186">IF(NE2="A",4,IF(NE2="B+",3.5,IF(NE2="B",3,IF(NE2="C+",2.5,IF(NE2="C",2,IF(NE2="D+",1.5,IF(NE2="D",1,0)))))))</f>
        <v>3.5</v>
      </c>
      <c r="NG2" s="55" t="str">
        <f t="shared" ref="NG2" si="187">TEXT(NF2,"0.0")</f>
        <v>3.5</v>
      </c>
      <c r="NH2" s="170">
        <v>2</v>
      </c>
      <c r="NI2" s="401">
        <v>2</v>
      </c>
      <c r="NJ2" s="1719">
        <f>LE2+LP2+MA2+ML2+MW2+NH2</f>
        <v>12</v>
      </c>
      <c r="NK2" s="1720">
        <f>(LC2*LE2+LN2*LP2+LY2*MA2+MJ2*ML2+MU2*MW2+NH2*NF2)/NJ2</f>
        <v>2.875</v>
      </c>
      <c r="NL2" s="1721" t="str">
        <f>TEXT(NK2,"0.00")</f>
        <v>2.88</v>
      </c>
    </row>
    <row r="3" spans="1:376" s="20" customFormat="1" ht="18.75" customHeight="1" x14ac:dyDescent="0.3">
      <c r="A3" s="126">
        <v>12</v>
      </c>
      <c r="B3" s="126" t="s">
        <v>99</v>
      </c>
      <c r="C3" s="127" t="s">
        <v>217</v>
      </c>
      <c r="D3" s="613" t="s">
        <v>218</v>
      </c>
      <c r="E3" s="614" t="s">
        <v>219</v>
      </c>
      <c r="F3" s="148"/>
      <c r="G3" s="211" t="s">
        <v>331</v>
      </c>
      <c r="H3" s="212" t="s">
        <v>17</v>
      </c>
      <c r="I3" s="355" t="s">
        <v>52</v>
      </c>
      <c r="J3" s="375">
        <v>5</v>
      </c>
      <c r="K3" s="381" t="str">
        <f t="shared" si="0"/>
        <v>5.0</v>
      </c>
      <c r="L3" s="302" t="str">
        <f t="shared" si="1"/>
        <v>D+</v>
      </c>
      <c r="M3" s="117">
        <f t="shared" si="2"/>
        <v>1.5</v>
      </c>
      <c r="N3" s="67" t="str">
        <f t="shared" si="3"/>
        <v>1.5</v>
      </c>
      <c r="O3" s="1096">
        <v>6</v>
      </c>
      <c r="P3" s="176" t="str">
        <f t="shared" si="4"/>
        <v>6.0</v>
      </c>
      <c r="Q3" s="118" t="str">
        <f t="shared" si="5"/>
        <v>C</v>
      </c>
      <c r="R3" s="117">
        <f t="shared" si="6"/>
        <v>2</v>
      </c>
      <c r="S3" s="67" t="str">
        <f t="shared" si="7"/>
        <v>2.0</v>
      </c>
      <c r="T3" s="134">
        <v>6.8</v>
      </c>
      <c r="U3" s="135">
        <v>5</v>
      </c>
      <c r="V3" s="136"/>
      <c r="W3" s="5">
        <f t="shared" si="8"/>
        <v>5.7</v>
      </c>
      <c r="X3" s="25">
        <f t="shared" si="9"/>
        <v>5.7</v>
      </c>
      <c r="Y3" s="176" t="str">
        <f t="shared" si="10"/>
        <v>5.7</v>
      </c>
      <c r="Z3" s="118" t="str">
        <f t="shared" si="11"/>
        <v>C</v>
      </c>
      <c r="AA3" s="117">
        <f t="shared" si="12"/>
        <v>2</v>
      </c>
      <c r="AB3" s="117" t="str">
        <f t="shared" si="13"/>
        <v>2.0</v>
      </c>
      <c r="AC3" s="10">
        <v>3</v>
      </c>
      <c r="AD3" s="28">
        <v>3</v>
      </c>
      <c r="AE3" s="559">
        <v>7</v>
      </c>
      <c r="AF3" s="560">
        <v>5</v>
      </c>
      <c r="AG3" s="152"/>
      <c r="AH3" s="555">
        <f t="shared" si="14"/>
        <v>5.8</v>
      </c>
      <c r="AI3" s="556">
        <f t="shared" si="15"/>
        <v>5.8</v>
      </c>
      <c r="AJ3" s="557" t="str">
        <f t="shared" si="16"/>
        <v>5.8</v>
      </c>
      <c r="AK3" s="51" t="str">
        <f t="shared" si="17"/>
        <v>C</v>
      </c>
      <c r="AL3" s="55">
        <f t="shared" si="18"/>
        <v>2</v>
      </c>
      <c r="AM3" s="55" t="str">
        <f t="shared" si="19"/>
        <v>2.0</v>
      </c>
      <c r="AN3" s="112">
        <v>3</v>
      </c>
      <c r="AO3" s="88">
        <v>3</v>
      </c>
      <c r="AP3" s="172">
        <v>8.4</v>
      </c>
      <c r="AQ3" s="135">
        <v>8</v>
      </c>
      <c r="AR3" s="136"/>
      <c r="AS3" s="5">
        <f t="shared" si="20"/>
        <v>8.1999999999999993</v>
      </c>
      <c r="AT3" s="25">
        <f t="shared" si="21"/>
        <v>8.1999999999999993</v>
      </c>
      <c r="AU3" s="176" t="str">
        <f t="shared" si="22"/>
        <v>8.2</v>
      </c>
      <c r="AV3" s="118" t="str">
        <f t="shared" si="23"/>
        <v>B+</v>
      </c>
      <c r="AW3" s="117">
        <f t="shared" si="24"/>
        <v>3.5</v>
      </c>
      <c r="AX3" s="117" t="str">
        <f t="shared" si="25"/>
        <v>3.5</v>
      </c>
      <c r="AY3" s="10">
        <v>3</v>
      </c>
      <c r="AZ3" s="28">
        <v>3</v>
      </c>
      <c r="BA3" s="134">
        <v>8.3000000000000007</v>
      </c>
      <c r="BB3" s="135">
        <v>5</v>
      </c>
      <c r="BC3" s="136"/>
      <c r="BD3" s="5">
        <f t="shared" si="26"/>
        <v>6.3</v>
      </c>
      <c r="BE3" s="25">
        <f t="shared" si="27"/>
        <v>6.3</v>
      </c>
      <c r="BF3" s="176" t="str">
        <f t="shared" si="28"/>
        <v>6.3</v>
      </c>
      <c r="BG3" s="118" t="str">
        <f t="shared" si="29"/>
        <v>C</v>
      </c>
      <c r="BH3" s="117">
        <f t="shared" si="30"/>
        <v>2</v>
      </c>
      <c r="BI3" s="117" t="str">
        <f t="shared" si="31"/>
        <v>2.0</v>
      </c>
      <c r="BJ3" s="10">
        <v>4</v>
      </c>
      <c r="BK3" s="28">
        <v>4</v>
      </c>
      <c r="BL3" s="122">
        <v>5.6</v>
      </c>
      <c r="BM3" s="121">
        <v>2</v>
      </c>
      <c r="BN3" s="121">
        <v>4</v>
      </c>
      <c r="BO3" s="5">
        <f t="shared" si="32"/>
        <v>3.4</v>
      </c>
      <c r="BP3" s="25">
        <f t="shared" si="33"/>
        <v>4.5999999999999996</v>
      </c>
      <c r="BQ3" s="176" t="str">
        <f t="shared" si="34"/>
        <v>4.6</v>
      </c>
      <c r="BR3" s="118" t="str">
        <f t="shared" si="35"/>
        <v>D</v>
      </c>
      <c r="BS3" s="117">
        <f t="shared" si="36"/>
        <v>1</v>
      </c>
      <c r="BT3" s="117" t="str">
        <f t="shared" si="37"/>
        <v>1.0</v>
      </c>
      <c r="BU3" s="10">
        <v>3</v>
      </c>
      <c r="BV3" s="27">
        <v>3</v>
      </c>
      <c r="BW3" s="159">
        <v>7</v>
      </c>
      <c r="BX3" s="163">
        <v>7</v>
      </c>
      <c r="BY3" s="163"/>
      <c r="BZ3" s="5">
        <f t="shared" si="38"/>
        <v>7</v>
      </c>
      <c r="CA3" s="25">
        <f t="shared" si="39"/>
        <v>7</v>
      </c>
      <c r="CB3" s="176" t="str">
        <f t="shared" si="40"/>
        <v>7.0</v>
      </c>
      <c r="CC3" s="118" t="str">
        <f t="shared" si="41"/>
        <v>B</v>
      </c>
      <c r="CD3" s="117">
        <f t="shared" si="42"/>
        <v>3</v>
      </c>
      <c r="CE3" s="117" t="str">
        <f t="shared" si="43"/>
        <v>3.0</v>
      </c>
      <c r="CF3" s="10">
        <v>2</v>
      </c>
      <c r="CG3" s="27">
        <v>2</v>
      </c>
      <c r="CH3" s="111">
        <f t="shared" si="44"/>
        <v>18</v>
      </c>
      <c r="CI3" s="109">
        <f t="shared" si="45"/>
        <v>2.1944444444444446</v>
      </c>
      <c r="CJ3" s="105" t="str">
        <f t="shared" si="46"/>
        <v>2.19</v>
      </c>
      <c r="CK3" s="106" t="str">
        <f t="shared" si="47"/>
        <v>Lên lớp</v>
      </c>
      <c r="CL3" s="107">
        <f t="shared" si="48"/>
        <v>18</v>
      </c>
      <c r="CM3" s="108">
        <f t="shared" si="49"/>
        <v>2.1944444444444446</v>
      </c>
      <c r="CN3" s="412" t="str">
        <f t="shared" si="50"/>
        <v>Lên lớp</v>
      </c>
      <c r="CO3" s="421"/>
      <c r="CP3" s="122">
        <v>6.6</v>
      </c>
      <c r="CQ3" s="97">
        <v>5</v>
      </c>
      <c r="CR3" s="97"/>
      <c r="CS3" s="5">
        <f t="shared" si="51"/>
        <v>5.6</v>
      </c>
      <c r="CT3" s="25">
        <f t="shared" si="52"/>
        <v>5.6</v>
      </c>
      <c r="CU3" s="176" t="str">
        <f t="shared" si="53"/>
        <v>5.6</v>
      </c>
      <c r="CV3" s="118" t="str">
        <f t="shared" si="54"/>
        <v>C</v>
      </c>
      <c r="CW3" s="117">
        <f t="shared" si="55"/>
        <v>2</v>
      </c>
      <c r="CX3" s="117" t="str">
        <f t="shared" si="56"/>
        <v>2.0</v>
      </c>
      <c r="CY3" s="10">
        <v>2</v>
      </c>
      <c r="CZ3" s="27">
        <v>2</v>
      </c>
      <c r="DA3" s="122">
        <v>5</v>
      </c>
      <c r="DB3" s="97">
        <v>7</v>
      </c>
      <c r="DC3" s="97"/>
      <c r="DD3" s="5">
        <f t="shared" si="57"/>
        <v>6.2</v>
      </c>
      <c r="DE3" s="25">
        <f t="shared" si="58"/>
        <v>6.2</v>
      </c>
      <c r="DF3" s="176" t="str">
        <f t="shared" si="59"/>
        <v>6.2</v>
      </c>
      <c r="DG3" s="118" t="str">
        <f t="shared" si="60"/>
        <v>C</v>
      </c>
      <c r="DH3" s="117">
        <f t="shared" si="61"/>
        <v>2</v>
      </c>
      <c r="DI3" s="117" t="str">
        <f t="shared" si="62"/>
        <v>2.0</v>
      </c>
      <c r="DJ3" s="10">
        <v>2</v>
      </c>
      <c r="DK3" s="27">
        <v>2</v>
      </c>
      <c r="DL3" s="122">
        <v>5.4</v>
      </c>
      <c r="DM3" s="97">
        <v>5</v>
      </c>
      <c r="DN3" s="97"/>
      <c r="DO3" s="5">
        <f t="shared" si="63"/>
        <v>5.2</v>
      </c>
      <c r="DP3" s="25">
        <f t="shared" si="64"/>
        <v>5.2</v>
      </c>
      <c r="DQ3" s="176" t="str">
        <f t="shared" si="65"/>
        <v>5.2</v>
      </c>
      <c r="DR3" s="118" t="str">
        <f t="shared" si="66"/>
        <v>D+</v>
      </c>
      <c r="DS3" s="117">
        <f t="shared" si="67"/>
        <v>1.5</v>
      </c>
      <c r="DT3" s="117" t="str">
        <f t="shared" si="68"/>
        <v>1.5</v>
      </c>
      <c r="DU3" s="10">
        <v>2</v>
      </c>
      <c r="DV3" s="27">
        <v>2</v>
      </c>
      <c r="DW3" s="122">
        <v>7.7</v>
      </c>
      <c r="DX3" s="97">
        <v>7</v>
      </c>
      <c r="DY3" s="97"/>
      <c r="DZ3" s="5">
        <f t="shared" si="69"/>
        <v>7.3</v>
      </c>
      <c r="EA3" s="25">
        <f t="shared" si="70"/>
        <v>7.3</v>
      </c>
      <c r="EB3" s="176" t="str">
        <f t="shared" si="71"/>
        <v>7.3</v>
      </c>
      <c r="EC3" s="118" t="str">
        <f t="shared" si="72"/>
        <v>B</v>
      </c>
      <c r="ED3" s="117">
        <f t="shared" si="73"/>
        <v>3</v>
      </c>
      <c r="EE3" s="117" t="str">
        <f t="shared" si="74"/>
        <v>3.0</v>
      </c>
      <c r="EF3" s="10">
        <v>3</v>
      </c>
      <c r="EG3" s="27">
        <v>3</v>
      </c>
      <c r="EH3" s="122">
        <v>6</v>
      </c>
      <c r="EI3" s="97">
        <v>6</v>
      </c>
      <c r="EJ3" s="97"/>
      <c r="EK3" s="5">
        <f t="shared" si="75"/>
        <v>6</v>
      </c>
      <c r="EL3" s="25">
        <f t="shared" si="76"/>
        <v>6</v>
      </c>
      <c r="EM3" s="176" t="str">
        <f t="shared" si="77"/>
        <v>6.0</v>
      </c>
      <c r="EN3" s="118" t="str">
        <f t="shared" si="78"/>
        <v>C</v>
      </c>
      <c r="EO3" s="117">
        <f t="shared" si="79"/>
        <v>2</v>
      </c>
      <c r="EP3" s="117" t="str">
        <f t="shared" si="80"/>
        <v>2.0</v>
      </c>
      <c r="EQ3" s="10">
        <v>4</v>
      </c>
      <c r="ER3" s="27">
        <v>4</v>
      </c>
      <c r="ES3" s="122">
        <v>6.9</v>
      </c>
      <c r="ET3" s="97">
        <v>7</v>
      </c>
      <c r="EU3" s="97"/>
      <c r="EV3" s="5">
        <f t="shared" si="81"/>
        <v>7</v>
      </c>
      <c r="EW3" s="25">
        <f t="shared" si="82"/>
        <v>7</v>
      </c>
      <c r="EX3" s="176" t="str">
        <f t="shared" si="83"/>
        <v>7.0</v>
      </c>
      <c r="EY3" s="118" t="str">
        <f t="shared" si="84"/>
        <v>B</v>
      </c>
      <c r="EZ3" s="117">
        <f t="shared" si="85"/>
        <v>3</v>
      </c>
      <c r="FA3" s="117" t="str">
        <f t="shared" si="86"/>
        <v>3.0</v>
      </c>
      <c r="FB3" s="10">
        <v>3</v>
      </c>
      <c r="FC3" s="27">
        <v>3</v>
      </c>
      <c r="FD3" s="508">
        <v>7.8</v>
      </c>
      <c r="FE3" s="97">
        <v>8</v>
      </c>
      <c r="FF3" s="547"/>
      <c r="FG3" s="5">
        <f t="shared" si="87"/>
        <v>7.9</v>
      </c>
      <c r="FH3" s="25">
        <f t="shared" si="88"/>
        <v>7.9</v>
      </c>
      <c r="FI3" s="176" t="str">
        <f t="shared" si="89"/>
        <v>7.9</v>
      </c>
      <c r="FJ3" s="118" t="str">
        <f t="shared" si="90"/>
        <v>B</v>
      </c>
      <c r="FK3" s="117">
        <f t="shared" si="91"/>
        <v>3</v>
      </c>
      <c r="FL3" s="117" t="str">
        <f t="shared" si="92"/>
        <v>3.0</v>
      </c>
      <c r="FM3" s="10">
        <v>2</v>
      </c>
      <c r="FN3" s="27">
        <v>2</v>
      </c>
      <c r="FO3" s="497">
        <f t="shared" si="93"/>
        <v>18</v>
      </c>
      <c r="FP3" s="498">
        <f t="shared" si="94"/>
        <v>2.3888888888888888</v>
      </c>
      <c r="FQ3" s="499" t="str">
        <f t="shared" si="95"/>
        <v>2.39</v>
      </c>
      <c r="FR3" s="16" t="str">
        <f t="shared" si="96"/>
        <v>Lên lớp</v>
      </c>
      <c r="FS3" s="497">
        <f t="shared" si="97"/>
        <v>36</v>
      </c>
      <c r="FT3" s="498">
        <f t="shared" si="98"/>
        <v>2.2916666666666665</v>
      </c>
      <c r="FU3" s="499" t="str">
        <f t="shared" si="99"/>
        <v>2.29</v>
      </c>
      <c r="FV3" s="504">
        <f t="shared" si="100"/>
        <v>36</v>
      </c>
      <c r="FW3" s="500">
        <f t="shared" si="101"/>
        <v>6.3555555555555552</v>
      </c>
      <c r="FX3" s="501">
        <f t="shared" si="102"/>
        <v>2.2916666666666665</v>
      </c>
      <c r="FY3" s="502" t="str">
        <f t="shared" si="103"/>
        <v>Lên lớp</v>
      </c>
      <c r="FZ3" s="487"/>
      <c r="GA3" s="833">
        <v>6.7</v>
      </c>
      <c r="GB3" s="800">
        <v>3</v>
      </c>
      <c r="GC3" s="800"/>
      <c r="GD3" s="5">
        <f t="shared" si="104"/>
        <v>4.5</v>
      </c>
      <c r="GE3" s="25">
        <f t="shared" si="105"/>
        <v>4.5</v>
      </c>
      <c r="GF3" s="176" t="str">
        <f t="shared" si="106"/>
        <v>4.5</v>
      </c>
      <c r="GG3" s="118" t="str">
        <f t="shared" si="107"/>
        <v>D</v>
      </c>
      <c r="GH3" s="117">
        <f t="shared" si="108"/>
        <v>1</v>
      </c>
      <c r="GI3" s="117" t="str">
        <f t="shared" si="109"/>
        <v>1.0</v>
      </c>
      <c r="GJ3" s="10">
        <v>2</v>
      </c>
      <c r="GK3" s="27">
        <v>2</v>
      </c>
      <c r="GL3" s="159">
        <v>7.8</v>
      </c>
      <c r="GM3" s="163">
        <v>8</v>
      </c>
      <c r="GN3" s="640"/>
      <c r="GO3" s="5">
        <f t="shared" si="110"/>
        <v>7.9</v>
      </c>
      <c r="GP3" s="25">
        <f t="shared" si="111"/>
        <v>7.9</v>
      </c>
      <c r="GQ3" s="176" t="str">
        <f t="shared" si="112"/>
        <v>7.9</v>
      </c>
      <c r="GR3" s="118" t="str">
        <f t="shared" si="113"/>
        <v>B</v>
      </c>
      <c r="GS3" s="117">
        <f t="shared" si="114"/>
        <v>3</v>
      </c>
      <c r="GT3" s="117" t="str">
        <f t="shared" si="115"/>
        <v>3.0</v>
      </c>
      <c r="GU3" s="781">
        <v>2</v>
      </c>
      <c r="GV3" s="27">
        <v>2</v>
      </c>
      <c r="GW3" s="794">
        <v>6.6</v>
      </c>
      <c r="GX3" s="797">
        <v>5</v>
      </c>
      <c r="GY3" s="795"/>
      <c r="GZ3" s="5">
        <f t="shared" si="116"/>
        <v>5.6</v>
      </c>
      <c r="HA3" s="25">
        <f t="shared" si="117"/>
        <v>5.6</v>
      </c>
      <c r="HB3" s="176" t="str">
        <f t="shared" si="118"/>
        <v>5.6</v>
      </c>
      <c r="HC3" s="118" t="str">
        <f t="shared" si="119"/>
        <v>C</v>
      </c>
      <c r="HD3" s="117">
        <f t="shared" si="120"/>
        <v>2</v>
      </c>
      <c r="HE3" s="117" t="str">
        <f t="shared" si="121"/>
        <v>2.0</v>
      </c>
      <c r="HF3" s="10">
        <v>3</v>
      </c>
      <c r="HG3" s="28">
        <v>3</v>
      </c>
      <c r="HH3" s="159">
        <v>8</v>
      </c>
      <c r="HI3" s="163">
        <v>8</v>
      </c>
      <c r="HJ3" s="640"/>
      <c r="HK3" s="5">
        <f t="shared" si="122"/>
        <v>8</v>
      </c>
      <c r="HL3" s="25">
        <f t="shared" si="123"/>
        <v>8</v>
      </c>
      <c r="HM3" s="176" t="str">
        <f t="shared" si="124"/>
        <v>8.0</v>
      </c>
      <c r="HN3" s="118" t="str">
        <f t="shared" si="125"/>
        <v>B+</v>
      </c>
      <c r="HO3" s="117">
        <f t="shared" si="126"/>
        <v>3.5</v>
      </c>
      <c r="HP3" s="117" t="str">
        <f t="shared" si="127"/>
        <v>3.5</v>
      </c>
      <c r="HQ3" s="10">
        <v>3</v>
      </c>
      <c r="HR3" s="27">
        <v>3</v>
      </c>
      <c r="HS3" s="362">
        <v>7.4</v>
      </c>
      <c r="HT3" s="121">
        <v>10</v>
      </c>
      <c r="HU3" s="121"/>
      <c r="HV3" s="5">
        <f t="shared" si="128"/>
        <v>9</v>
      </c>
      <c r="HW3" s="25">
        <f t="shared" si="129"/>
        <v>9</v>
      </c>
      <c r="HX3" s="176" t="str">
        <f t="shared" si="130"/>
        <v>9.0</v>
      </c>
      <c r="HY3" s="118" t="str">
        <f t="shared" si="131"/>
        <v>A</v>
      </c>
      <c r="HZ3" s="117">
        <f t="shared" si="132"/>
        <v>4</v>
      </c>
      <c r="IA3" s="117" t="str">
        <f t="shared" si="133"/>
        <v>4.0</v>
      </c>
      <c r="IB3" s="10">
        <v>3</v>
      </c>
      <c r="IC3" s="27">
        <v>3</v>
      </c>
      <c r="ID3" s="31">
        <v>5.8</v>
      </c>
      <c r="IE3" s="800">
        <v>8</v>
      </c>
      <c r="IF3" s="800"/>
      <c r="IG3" s="816">
        <f t="shared" si="134"/>
        <v>7.1</v>
      </c>
      <c r="IH3" s="817">
        <f t="shared" si="135"/>
        <v>7.1</v>
      </c>
      <c r="II3" s="818" t="str">
        <f t="shared" si="136"/>
        <v>7.1</v>
      </c>
      <c r="IJ3" s="819" t="str">
        <f t="shared" si="137"/>
        <v>B</v>
      </c>
      <c r="IK3" s="820">
        <f t="shared" si="138"/>
        <v>3</v>
      </c>
      <c r="IL3" s="820" t="str">
        <f t="shared" si="139"/>
        <v>3.0</v>
      </c>
      <c r="IM3" s="821">
        <v>2</v>
      </c>
      <c r="IN3" s="822">
        <v>2</v>
      </c>
      <c r="IO3" s="122">
        <v>7.4</v>
      </c>
      <c r="IP3" s="97">
        <v>7</v>
      </c>
      <c r="IQ3" s="97"/>
      <c r="IR3" s="5">
        <f t="shared" si="140"/>
        <v>7.2</v>
      </c>
      <c r="IS3" s="25">
        <f t="shared" si="141"/>
        <v>7.2</v>
      </c>
      <c r="IT3" s="176" t="str">
        <f t="shared" si="142"/>
        <v>7.2</v>
      </c>
      <c r="IU3" s="118" t="str">
        <f t="shared" si="143"/>
        <v>B</v>
      </c>
      <c r="IV3" s="117">
        <f t="shared" si="144"/>
        <v>3</v>
      </c>
      <c r="IW3" s="117" t="str">
        <f t="shared" si="145"/>
        <v>3.0</v>
      </c>
      <c r="IX3" s="10">
        <v>3</v>
      </c>
      <c r="IY3" s="27">
        <v>3</v>
      </c>
      <c r="IZ3" s="789">
        <v>7.3</v>
      </c>
      <c r="JA3" s="792">
        <v>8</v>
      </c>
      <c r="JB3" s="790"/>
      <c r="JC3" s="5">
        <f t="shared" si="146"/>
        <v>7.7</v>
      </c>
      <c r="JD3" s="25">
        <f t="shared" si="147"/>
        <v>7.7</v>
      </c>
      <c r="JE3" s="176" t="str">
        <f t="shared" si="148"/>
        <v>7.7</v>
      </c>
      <c r="JF3" s="118" t="str">
        <f t="shared" si="149"/>
        <v>B</v>
      </c>
      <c r="JG3" s="117">
        <f t="shared" si="150"/>
        <v>3</v>
      </c>
      <c r="JH3" s="117" t="str">
        <f t="shared" si="151"/>
        <v>3.0</v>
      </c>
      <c r="JI3" s="10">
        <v>2</v>
      </c>
      <c r="JJ3" s="27">
        <v>2</v>
      </c>
      <c r="JK3" s="31">
        <v>7.7</v>
      </c>
      <c r="JL3" s="800">
        <v>8</v>
      </c>
      <c r="JM3" s="800"/>
      <c r="JN3" s="5">
        <f t="shared" si="152"/>
        <v>7.9</v>
      </c>
      <c r="JO3" s="25">
        <f t="shared" si="153"/>
        <v>7.9</v>
      </c>
      <c r="JP3" s="176" t="str">
        <f t="shared" si="154"/>
        <v>7.9</v>
      </c>
      <c r="JQ3" s="118" t="str">
        <f t="shared" si="155"/>
        <v>B</v>
      </c>
      <c r="JR3" s="117">
        <f t="shared" si="156"/>
        <v>3</v>
      </c>
      <c r="JS3" s="117" t="str">
        <f t="shared" si="157"/>
        <v>3.0</v>
      </c>
      <c r="JT3" s="10">
        <v>3</v>
      </c>
      <c r="JU3" s="27">
        <v>3</v>
      </c>
      <c r="JV3" s="122">
        <v>6.4</v>
      </c>
      <c r="JW3" s="454">
        <v>6</v>
      </c>
      <c r="JX3" s="454"/>
      <c r="JY3" s="5">
        <f t="shared" ref="JY3:JY16" si="188">ROUND((JV3*0.4+JW3*0.6),1)</f>
        <v>6.2</v>
      </c>
      <c r="JZ3" s="25">
        <f t="shared" si="158"/>
        <v>6.2</v>
      </c>
      <c r="KA3" s="176" t="str">
        <f t="shared" si="159"/>
        <v>6.2</v>
      </c>
      <c r="KB3" s="118" t="str">
        <f t="shared" si="160"/>
        <v>C</v>
      </c>
      <c r="KC3" s="117">
        <f t="shared" si="161"/>
        <v>2</v>
      </c>
      <c r="KD3" s="117" t="str">
        <f t="shared" si="162"/>
        <v>2.0</v>
      </c>
      <c r="KE3" s="10">
        <v>2</v>
      </c>
      <c r="KF3" s="27">
        <v>2</v>
      </c>
      <c r="KG3" s="884">
        <f t="shared" si="163"/>
        <v>25</v>
      </c>
      <c r="KH3" s="885">
        <f t="shared" si="164"/>
        <v>2.82</v>
      </c>
      <c r="KI3" s="886" t="str">
        <f t="shared" si="165"/>
        <v>2.82</v>
      </c>
      <c r="KJ3" s="521" t="str">
        <f t="shared" si="166"/>
        <v>Lên lớp</v>
      </c>
      <c r="KK3" s="887">
        <f t="shared" si="167"/>
        <v>61</v>
      </c>
      <c r="KL3" s="885">
        <f t="shared" si="168"/>
        <v>2.5081967213114753</v>
      </c>
      <c r="KM3" s="886" t="str">
        <f t="shared" si="169"/>
        <v>2.51</v>
      </c>
      <c r="KN3" s="888">
        <f t="shared" si="170"/>
        <v>25</v>
      </c>
      <c r="KO3" s="889">
        <f t="shared" si="171"/>
        <v>7.1960000000000015</v>
      </c>
      <c r="KP3" s="890">
        <f t="shared" si="172"/>
        <v>2.82</v>
      </c>
      <c r="KQ3" s="891">
        <f>FV3+KN3</f>
        <v>61</v>
      </c>
      <c r="KR3" s="892">
        <f t="shared" si="173"/>
        <v>6.7000000000000011</v>
      </c>
      <c r="KS3" s="893">
        <f t="shared" si="174"/>
        <v>2.5081967213114753</v>
      </c>
      <c r="KT3" s="521" t="str">
        <f t="shared" si="175"/>
        <v>Lên lớp</v>
      </c>
      <c r="KU3" s="84"/>
      <c r="KV3" s="1668">
        <v>6.8</v>
      </c>
      <c r="KW3" s="1682">
        <v>8</v>
      </c>
      <c r="KX3" s="14"/>
      <c r="KY3" s="5">
        <f t="shared" ref="KY3:KY16" si="189">ROUND((KV3*0.4+KW3*0.6),1)</f>
        <v>7.5</v>
      </c>
      <c r="KZ3" s="25">
        <f t="shared" ref="KZ3:KZ11" si="190">ROUND(MAX((KV3*0.4+KW3*0.6),(KV3*0.4+KX3*0.6)),1)</f>
        <v>7.5</v>
      </c>
      <c r="LA3" s="176" t="str">
        <f t="shared" ref="LA3:LA11" si="191">TEXT(KZ3,"0.0")</f>
        <v>7.5</v>
      </c>
      <c r="LB3" s="118" t="str">
        <f t="shared" ref="LB3:LB11" si="192">IF(KZ3&gt;=8.5,"A",IF(KZ3&gt;=8,"B+",IF(KZ3&gt;=7,"B",IF(KZ3&gt;=6.5,"C+",IF(KZ3&gt;=5.5,"C",IF(KZ3&gt;=5,"D+",IF(KZ3&gt;=4,"D","F")))))))</f>
        <v>B</v>
      </c>
      <c r="LC3" s="117">
        <f t="shared" ref="LC3:LC16" si="193">IF(LB3="A",4,IF(LB3="B+",3.5,IF(LB3="B",3,IF(LB3="C+",2.5,IF(LB3="C",2,IF(LB3="D+",1.5,IF(LB3="D",1,0)))))))</f>
        <v>3</v>
      </c>
      <c r="LD3" s="117" t="str">
        <f t="shared" ref="LD3:LD16" si="194">TEXT(LC3,"0.0")</f>
        <v>3.0</v>
      </c>
      <c r="LE3" s="10">
        <v>4</v>
      </c>
      <c r="LF3" s="27">
        <v>4</v>
      </c>
      <c r="LG3" s="122">
        <v>6.8</v>
      </c>
      <c r="LH3" s="97">
        <v>7</v>
      </c>
      <c r="LI3" s="97"/>
      <c r="LJ3" s="5">
        <f t="shared" ref="LJ3:LJ16" si="195">ROUND((LG3*0.4+LH3*0.6),1)</f>
        <v>6.9</v>
      </c>
      <c r="LK3" s="25">
        <f t="shared" ref="LK3:LK16" si="196">ROUND(MAX((LG3*0.4+LH3*0.6),(LG3*0.4+LI3*0.6)),1)</f>
        <v>6.9</v>
      </c>
      <c r="LL3" s="176" t="str">
        <f t="shared" ref="LL3:LL16" si="197">TEXT(LK3,"0.0")</f>
        <v>6.9</v>
      </c>
      <c r="LM3" s="118" t="str">
        <f t="shared" ref="LM3:LM16" si="198">IF(LK3&gt;=8.5,"A",IF(LK3&gt;=8,"B+",IF(LK3&gt;=7,"B",IF(LK3&gt;=6.5,"C+",IF(LK3&gt;=5.5,"C",IF(LK3&gt;=5,"D+",IF(LK3&gt;=4,"D","F")))))))</f>
        <v>C+</v>
      </c>
      <c r="LN3" s="117">
        <f t="shared" ref="LN3:LN16" si="199">IF(LM3="A",4,IF(LM3="B+",3.5,IF(LM3="B",3,IF(LM3="C+",2.5,IF(LM3="C",2,IF(LM3="D+",1.5,IF(LM3="D",1,0)))))))</f>
        <v>2.5</v>
      </c>
      <c r="LO3" s="117" t="str">
        <f t="shared" ref="LO3:LO16" si="200">TEXT(LN3,"0.0")</f>
        <v>2.5</v>
      </c>
      <c r="LP3" s="10">
        <v>1</v>
      </c>
      <c r="LQ3" s="27">
        <v>1</v>
      </c>
      <c r="LR3" s="1011">
        <v>7</v>
      </c>
      <c r="LS3" s="82">
        <v>7</v>
      </c>
      <c r="LT3" s="82"/>
      <c r="LU3" s="5">
        <f t="shared" ref="LU3:LU16" si="201">ROUND((LR3*0.4+LS3*0.6),1)</f>
        <v>7</v>
      </c>
      <c r="LV3" s="25">
        <f t="shared" ref="LV3:LV16" si="202">ROUND(MAX((LR3*0.4+LS3*0.6),(LR3*0.4+LT3*0.6)),1)</f>
        <v>7</v>
      </c>
      <c r="LW3" s="176" t="str">
        <f t="shared" ref="LW3:LW16" si="203">TEXT(LV3,"0.0")</f>
        <v>7.0</v>
      </c>
      <c r="LX3" s="118" t="str">
        <f t="shared" ref="LX3:LX16" si="204">IF(LV3&gt;=8.5,"A",IF(LV3&gt;=8,"B+",IF(LV3&gt;=7,"B",IF(LV3&gt;=6.5,"C+",IF(LV3&gt;=5.5,"C",IF(LV3&gt;=5,"D+",IF(LV3&gt;=4,"D","F")))))))</f>
        <v>B</v>
      </c>
      <c r="LY3" s="117">
        <f t="shared" ref="LY3:LY16" si="205">IF(LX3="A",4,IF(LX3="B+",3.5,IF(LX3="B",3,IF(LX3="C+",2.5,IF(LX3="C",2,IF(LX3="D+",1.5,IF(LX3="D",1,0)))))))</f>
        <v>3</v>
      </c>
      <c r="LZ3" s="117" t="str">
        <f t="shared" ref="LZ3:LZ16" si="206">TEXT(LY3,"0.0")</f>
        <v>3.0</v>
      </c>
      <c r="MA3" s="10">
        <v>1</v>
      </c>
      <c r="MB3" s="27">
        <v>1</v>
      </c>
      <c r="MC3" s="31">
        <v>8.1999999999999993</v>
      </c>
      <c r="MD3" s="800">
        <v>9</v>
      </c>
      <c r="ME3" s="5"/>
      <c r="MF3" s="53">
        <f t="shared" ref="MF3:MF16" si="207">ROUND((MC3*0.4+MD3*0.6),1)</f>
        <v>8.6999999999999993</v>
      </c>
      <c r="MG3" s="54">
        <f t="shared" ref="MG3:MG16" si="208">ROUND(MAX((MC3*0.4+MD3*0.6),(MC3*0.4+ME3*0.6)),1)</f>
        <v>8.6999999999999993</v>
      </c>
      <c r="MH3" s="183" t="str">
        <f t="shared" si="176"/>
        <v>8.7</v>
      </c>
      <c r="MI3" s="51" t="str">
        <f t="shared" si="177"/>
        <v>A</v>
      </c>
      <c r="MJ3" s="55">
        <f t="shared" si="178"/>
        <v>4</v>
      </c>
      <c r="MK3" s="55" t="str">
        <f t="shared" si="179"/>
        <v>4.0</v>
      </c>
      <c r="ML3" s="170">
        <v>2</v>
      </c>
      <c r="MM3" s="401">
        <v>2</v>
      </c>
      <c r="MN3" s="1668">
        <v>8.3000000000000007</v>
      </c>
      <c r="MO3" s="1682">
        <v>9</v>
      </c>
      <c r="MP3" s="14"/>
      <c r="MQ3" s="53">
        <f t="shared" ref="MQ3:MQ16" si="209">ROUND((MN3*0.4+MO3*0.6),1)</f>
        <v>8.6999999999999993</v>
      </c>
      <c r="MR3" s="54">
        <f t="shared" ref="MR3:MR16" si="210">ROUND(MAX((MN3*0.4+MO3*0.6),(MN3*0.4+MP3*0.6)),1)</f>
        <v>8.6999999999999993</v>
      </c>
      <c r="MS3" s="183" t="str">
        <f t="shared" ref="MS3:MS16" si="211">TEXT(MR3,"0.0")</f>
        <v>8.7</v>
      </c>
      <c r="MT3" s="51" t="str">
        <f t="shared" ref="MT3:MT16" si="212">IF(MR3&gt;=8.5,"A",IF(MR3&gt;=8,"B+",IF(MR3&gt;=7,"B",IF(MR3&gt;=6.5,"C+",IF(MR3&gt;=5.5,"C",IF(MR3&gt;=5,"D+",IF(MR3&gt;=4,"D","F")))))))</f>
        <v>A</v>
      </c>
      <c r="MU3" s="55">
        <f t="shared" ref="MU3:MU16" si="213">IF(MT3="A",4,IF(MT3="B+",3.5,IF(MT3="B",3,IF(MT3="C+",2.5,IF(MT3="C",2,IF(MT3="D+",1.5,IF(MT3="D",1,0)))))))</f>
        <v>4</v>
      </c>
      <c r="MV3" s="55" t="str">
        <f t="shared" ref="MV3:MV16" si="214">TEXT(MU3,"0.0")</f>
        <v>4.0</v>
      </c>
      <c r="MW3" s="170">
        <v>2</v>
      </c>
      <c r="MX3" s="401">
        <v>2</v>
      </c>
      <c r="MY3" s="1710">
        <v>7.6</v>
      </c>
      <c r="MZ3" s="1711">
        <v>7.5</v>
      </c>
      <c r="NA3" s="14"/>
      <c r="NB3" s="53">
        <f t="shared" ref="NB3:NB16" si="215">ROUND((MY3*0.4+MZ3*0.6),1)</f>
        <v>7.5</v>
      </c>
      <c r="NC3" s="54">
        <f t="shared" ref="NC3:NC16" si="216">ROUND(MAX((MY3*0.4+MZ3*0.6),(MY3*0.4+NA3*0.6)),1)</f>
        <v>7.5</v>
      </c>
      <c r="ND3" s="183" t="str">
        <f t="shared" ref="ND3:ND16" si="217">TEXT(NC3,"0.0")</f>
        <v>7.5</v>
      </c>
      <c r="NE3" s="51" t="str">
        <f t="shared" ref="NE3:NE16" si="218">IF(NC3&gt;=8.5,"A",IF(NC3&gt;=8,"B+",IF(NC3&gt;=7,"B",IF(NC3&gt;=6.5,"C+",IF(NC3&gt;=5.5,"C",IF(NC3&gt;=5,"D+",IF(NC3&gt;=4,"D","F")))))))</f>
        <v>B</v>
      </c>
      <c r="NF3" s="55">
        <f t="shared" ref="NF3:NF16" si="219">IF(NE3="A",4,IF(NE3="B+",3.5,IF(NE3="B",3,IF(NE3="C+",2.5,IF(NE3="C",2,IF(NE3="D+",1.5,IF(NE3="D",1,0)))))))</f>
        <v>3</v>
      </c>
      <c r="NG3" s="55" t="str">
        <f t="shared" ref="NG3:NG16" si="220">TEXT(NF3,"0.0")</f>
        <v>3.0</v>
      </c>
      <c r="NH3" s="170">
        <v>2</v>
      </c>
      <c r="NI3" s="401">
        <v>2</v>
      </c>
      <c r="NJ3" s="1719">
        <f t="shared" ref="NJ3:NJ11" si="221">LE3+LP3+MA3+ML3+MW3+NH3</f>
        <v>12</v>
      </c>
      <c r="NK3" s="1720">
        <f t="shared" ref="NK3:NK11" si="222">(LC3*LE3+LN3*LP3+LY3*MA3+MJ3*ML3+MU3*MW3+NH3*NF3)/NJ3</f>
        <v>3.2916666666666665</v>
      </c>
      <c r="NL3" s="1721" t="str">
        <f t="shared" ref="NL3:NL11" si="223">TEXT(NK3,"0.00")</f>
        <v>3.29</v>
      </c>
    </row>
    <row r="4" spans="1:376" s="21" customFormat="1" ht="18" customHeight="1" x14ac:dyDescent="0.3">
      <c r="A4" s="126">
        <v>16</v>
      </c>
      <c r="B4" s="126" t="s">
        <v>99</v>
      </c>
      <c r="C4" s="127" t="s">
        <v>226</v>
      </c>
      <c r="D4" s="613" t="s">
        <v>227</v>
      </c>
      <c r="E4" s="614" t="s">
        <v>22</v>
      </c>
      <c r="F4" s="148"/>
      <c r="G4" s="211" t="s">
        <v>335</v>
      </c>
      <c r="H4" s="212" t="s">
        <v>16</v>
      </c>
      <c r="I4" s="355" t="s">
        <v>50</v>
      </c>
      <c r="J4" s="376">
        <v>5.5</v>
      </c>
      <c r="K4" s="381" t="str">
        <f t="shared" si="0"/>
        <v>5.5</v>
      </c>
      <c r="L4" s="302" t="str">
        <f t="shared" si="1"/>
        <v>C</v>
      </c>
      <c r="M4" s="117">
        <f t="shared" si="2"/>
        <v>2</v>
      </c>
      <c r="N4" s="67" t="str">
        <f t="shared" si="3"/>
        <v>2.0</v>
      </c>
      <c r="O4" s="1097">
        <v>6</v>
      </c>
      <c r="P4" s="176" t="str">
        <f t="shared" si="4"/>
        <v>6.0</v>
      </c>
      <c r="Q4" s="118" t="str">
        <f t="shared" si="5"/>
        <v>C</v>
      </c>
      <c r="R4" s="117">
        <f t="shared" si="6"/>
        <v>2</v>
      </c>
      <c r="S4" s="67" t="str">
        <f t="shared" si="7"/>
        <v>2.0</v>
      </c>
      <c r="T4" s="153">
        <v>7.2</v>
      </c>
      <c r="U4" s="123">
        <v>6</v>
      </c>
      <c r="V4" s="154"/>
      <c r="W4" s="5">
        <f t="shared" si="8"/>
        <v>6.5</v>
      </c>
      <c r="X4" s="25">
        <f t="shared" si="9"/>
        <v>6.5</v>
      </c>
      <c r="Y4" s="176" t="str">
        <f t="shared" si="10"/>
        <v>6.5</v>
      </c>
      <c r="Z4" s="118" t="str">
        <f t="shared" si="11"/>
        <v>C+</v>
      </c>
      <c r="AA4" s="117">
        <f t="shared" si="12"/>
        <v>2.5</v>
      </c>
      <c r="AB4" s="117" t="str">
        <f t="shared" si="13"/>
        <v>2.5</v>
      </c>
      <c r="AC4" s="10">
        <v>3</v>
      </c>
      <c r="AD4" s="28">
        <v>3</v>
      </c>
      <c r="AE4" s="153">
        <v>6</v>
      </c>
      <c r="AF4" s="123">
        <v>7</v>
      </c>
      <c r="AG4" s="154"/>
      <c r="AH4" s="53">
        <f t="shared" si="14"/>
        <v>6.6</v>
      </c>
      <c r="AI4" s="54">
        <f t="shared" si="15"/>
        <v>6.6</v>
      </c>
      <c r="AJ4" s="183" t="str">
        <f t="shared" si="16"/>
        <v>6.6</v>
      </c>
      <c r="AK4" s="51" t="str">
        <f t="shared" si="17"/>
        <v>C+</v>
      </c>
      <c r="AL4" s="55">
        <f t="shared" si="18"/>
        <v>2.5</v>
      </c>
      <c r="AM4" s="55" t="str">
        <f t="shared" si="19"/>
        <v>2.5</v>
      </c>
      <c r="AN4" s="112">
        <v>3</v>
      </c>
      <c r="AO4" s="88">
        <v>3</v>
      </c>
      <c r="AP4" s="153">
        <v>5</v>
      </c>
      <c r="AQ4" s="123">
        <v>5</v>
      </c>
      <c r="AR4" s="154"/>
      <c r="AS4" s="5">
        <f t="shared" si="20"/>
        <v>5</v>
      </c>
      <c r="AT4" s="25">
        <f t="shared" si="21"/>
        <v>5</v>
      </c>
      <c r="AU4" s="176" t="str">
        <f t="shared" si="22"/>
        <v>5.0</v>
      </c>
      <c r="AV4" s="118" t="str">
        <f t="shared" si="23"/>
        <v>D+</v>
      </c>
      <c r="AW4" s="117">
        <f t="shared" si="24"/>
        <v>1.5</v>
      </c>
      <c r="AX4" s="117" t="str">
        <f t="shared" si="25"/>
        <v>1.5</v>
      </c>
      <c r="AY4" s="10">
        <v>3</v>
      </c>
      <c r="AZ4" s="28">
        <v>3</v>
      </c>
      <c r="BA4" s="159">
        <v>6.2</v>
      </c>
      <c r="BB4" s="140">
        <v>4</v>
      </c>
      <c r="BC4" s="154"/>
      <c r="BD4" s="5">
        <f t="shared" si="26"/>
        <v>4.9000000000000004</v>
      </c>
      <c r="BE4" s="25">
        <f t="shared" si="27"/>
        <v>4.9000000000000004</v>
      </c>
      <c r="BF4" s="176" t="str">
        <f t="shared" si="28"/>
        <v>4.9</v>
      </c>
      <c r="BG4" s="118" t="str">
        <f t="shared" si="29"/>
        <v>D</v>
      </c>
      <c r="BH4" s="117">
        <f t="shared" si="30"/>
        <v>1</v>
      </c>
      <c r="BI4" s="117" t="str">
        <f t="shared" si="31"/>
        <v>1.0</v>
      </c>
      <c r="BJ4" s="10">
        <v>4</v>
      </c>
      <c r="BK4" s="28">
        <v>4</v>
      </c>
      <c r="BL4" s="122">
        <v>5.0999999999999996</v>
      </c>
      <c r="BM4" s="121">
        <v>4</v>
      </c>
      <c r="BN4" s="121"/>
      <c r="BO4" s="5">
        <f t="shared" si="32"/>
        <v>4.4000000000000004</v>
      </c>
      <c r="BP4" s="25">
        <f t="shared" si="33"/>
        <v>4.4000000000000004</v>
      </c>
      <c r="BQ4" s="176" t="str">
        <f t="shared" si="34"/>
        <v>4.4</v>
      </c>
      <c r="BR4" s="118" t="str">
        <f t="shared" si="35"/>
        <v>D</v>
      </c>
      <c r="BS4" s="117">
        <f t="shared" si="36"/>
        <v>1</v>
      </c>
      <c r="BT4" s="117" t="str">
        <f t="shared" si="37"/>
        <v>1.0</v>
      </c>
      <c r="BU4" s="10">
        <v>3</v>
      </c>
      <c r="BV4" s="27">
        <v>3</v>
      </c>
      <c r="BW4" s="159">
        <v>7.3</v>
      </c>
      <c r="BX4" s="163">
        <v>8</v>
      </c>
      <c r="BY4" s="163"/>
      <c r="BZ4" s="5">
        <f t="shared" si="38"/>
        <v>7.7</v>
      </c>
      <c r="CA4" s="25">
        <f t="shared" si="39"/>
        <v>7.7</v>
      </c>
      <c r="CB4" s="176" t="str">
        <f t="shared" si="40"/>
        <v>7.7</v>
      </c>
      <c r="CC4" s="118" t="str">
        <f t="shared" si="41"/>
        <v>B</v>
      </c>
      <c r="CD4" s="117">
        <f t="shared" si="42"/>
        <v>3</v>
      </c>
      <c r="CE4" s="117" t="str">
        <f t="shared" si="43"/>
        <v>3.0</v>
      </c>
      <c r="CF4" s="10">
        <v>2</v>
      </c>
      <c r="CG4" s="27">
        <v>2</v>
      </c>
      <c r="CH4" s="111">
        <f t="shared" si="44"/>
        <v>18</v>
      </c>
      <c r="CI4" s="109">
        <f t="shared" si="45"/>
        <v>1.8055555555555556</v>
      </c>
      <c r="CJ4" s="105" t="str">
        <f t="shared" si="46"/>
        <v>1.81</v>
      </c>
      <c r="CK4" s="106" t="str">
        <f t="shared" si="47"/>
        <v>Lên lớp</v>
      </c>
      <c r="CL4" s="107">
        <f t="shared" si="48"/>
        <v>18</v>
      </c>
      <c r="CM4" s="108">
        <f t="shared" si="49"/>
        <v>1.8055555555555556</v>
      </c>
      <c r="CN4" s="412" t="str">
        <f t="shared" si="50"/>
        <v>Lên lớp</v>
      </c>
      <c r="CO4" s="421"/>
      <c r="CP4" s="122">
        <v>6.8</v>
      </c>
      <c r="CQ4" s="97">
        <v>7</v>
      </c>
      <c r="CR4" s="97"/>
      <c r="CS4" s="5">
        <f t="shared" si="51"/>
        <v>6.9</v>
      </c>
      <c r="CT4" s="25">
        <f t="shared" si="52"/>
        <v>6.9</v>
      </c>
      <c r="CU4" s="176" t="str">
        <f t="shared" si="53"/>
        <v>6.9</v>
      </c>
      <c r="CV4" s="118" t="str">
        <f t="shared" si="54"/>
        <v>C+</v>
      </c>
      <c r="CW4" s="117">
        <f t="shared" si="55"/>
        <v>2.5</v>
      </c>
      <c r="CX4" s="117" t="str">
        <f t="shared" si="56"/>
        <v>2.5</v>
      </c>
      <c r="CY4" s="10">
        <v>2</v>
      </c>
      <c r="CZ4" s="27">
        <v>2</v>
      </c>
      <c r="DA4" s="122">
        <v>6.3</v>
      </c>
      <c r="DB4" s="97">
        <v>6</v>
      </c>
      <c r="DC4" s="97"/>
      <c r="DD4" s="5">
        <f t="shared" si="57"/>
        <v>6.1</v>
      </c>
      <c r="DE4" s="25">
        <f t="shared" si="58"/>
        <v>6.1</v>
      </c>
      <c r="DF4" s="176" t="str">
        <f t="shared" si="59"/>
        <v>6.1</v>
      </c>
      <c r="DG4" s="118" t="str">
        <f t="shared" si="60"/>
        <v>C</v>
      </c>
      <c r="DH4" s="117">
        <f t="shared" si="61"/>
        <v>2</v>
      </c>
      <c r="DI4" s="117" t="str">
        <f t="shared" si="62"/>
        <v>2.0</v>
      </c>
      <c r="DJ4" s="10">
        <v>2</v>
      </c>
      <c r="DK4" s="27">
        <v>2</v>
      </c>
      <c r="DL4" s="122">
        <v>7</v>
      </c>
      <c r="DM4" s="97">
        <v>5</v>
      </c>
      <c r="DN4" s="97"/>
      <c r="DO4" s="5">
        <f t="shared" si="63"/>
        <v>5.8</v>
      </c>
      <c r="DP4" s="25">
        <f t="shared" si="64"/>
        <v>5.8</v>
      </c>
      <c r="DQ4" s="176" t="str">
        <f t="shared" si="65"/>
        <v>5.8</v>
      </c>
      <c r="DR4" s="118" t="str">
        <f t="shared" si="66"/>
        <v>C</v>
      </c>
      <c r="DS4" s="117">
        <f t="shared" si="67"/>
        <v>2</v>
      </c>
      <c r="DT4" s="117" t="str">
        <f t="shared" si="68"/>
        <v>2.0</v>
      </c>
      <c r="DU4" s="10">
        <v>2</v>
      </c>
      <c r="DV4" s="27">
        <v>2</v>
      </c>
      <c r="DW4" s="122">
        <v>7</v>
      </c>
      <c r="DX4" s="97">
        <v>8</v>
      </c>
      <c r="DY4" s="97"/>
      <c r="DZ4" s="5">
        <f t="shared" si="69"/>
        <v>7.6</v>
      </c>
      <c r="EA4" s="25">
        <f t="shared" si="70"/>
        <v>7.6</v>
      </c>
      <c r="EB4" s="176" t="str">
        <f t="shared" si="71"/>
        <v>7.6</v>
      </c>
      <c r="EC4" s="118" t="str">
        <f t="shared" si="72"/>
        <v>B</v>
      </c>
      <c r="ED4" s="117">
        <f t="shared" si="73"/>
        <v>3</v>
      </c>
      <c r="EE4" s="117" t="str">
        <f t="shared" si="74"/>
        <v>3.0</v>
      </c>
      <c r="EF4" s="10">
        <v>3</v>
      </c>
      <c r="EG4" s="27">
        <v>3</v>
      </c>
      <c r="EH4" s="122">
        <v>5</v>
      </c>
      <c r="EI4" s="97">
        <v>7</v>
      </c>
      <c r="EJ4" s="97"/>
      <c r="EK4" s="5">
        <f t="shared" si="75"/>
        <v>6.2</v>
      </c>
      <c r="EL4" s="25">
        <f t="shared" si="76"/>
        <v>6.2</v>
      </c>
      <c r="EM4" s="176" t="str">
        <f t="shared" si="77"/>
        <v>6.2</v>
      </c>
      <c r="EN4" s="118" t="str">
        <f t="shared" si="78"/>
        <v>C</v>
      </c>
      <c r="EO4" s="117">
        <f t="shared" si="79"/>
        <v>2</v>
      </c>
      <c r="EP4" s="117" t="str">
        <f t="shared" si="80"/>
        <v>2.0</v>
      </c>
      <c r="EQ4" s="10">
        <v>4</v>
      </c>
      <c r="ER4" s="27">
        <v>4</v>
      </c>
      <c r="ES4" s="122">
        <v>7</v>
      </c>
      <c r="ET4" s="97">
        <v>7</v>
      </c>
      <c r="EU4" s="97"/>
      <c r="EV4" s="5">
        <f t="shared" si="81"/>
        <v>7</v>
      </c>
      <c r="EW4" s="25">
        <f t="shared" si="82"/>
        <v>7</v>
      </c>
      <c r="EX4" s="176" t="str">
        <f t="shared" si="83"/>
        <v>7.0</v>
      </c>
      <c r="EY4" s="118" t="str">
        <f t="shared" si="84"/>
        <v>B</v>
      </c>
      <c r="EZ4" s="117">
        <f t="shared" si="85"/>
        <v>3</v>
      </c>
      <c r="FA4" s="117" t="str">
        <f t="shared" si="86"/>
        <v>3.0</v>
      </c>
      <c r="FB4" s="10">
        <v>3</v>
      </c>
      <c r="FC4" s="27">
        <v>3</v>
      </c>
      <c r="FD4" s="508">
        <v>6.3</v>
      </c>
      <c r="FE4" s="97">
        <v>3</v>
      </c>
      <c r="FF4" s="547"/>
      <c r="FG4" s="5">
        <f t="shared" si="87"/>
        <v>4.3</v>
      </c>
      <c r="FH4" s="25">
        <f t="shared" si="88"/>
        <v>4.3</v>
      </c>
      <c r="FI4" s="176" t="str">
        <f t="shared" si="89"/>
        <v>4.3</v>
      </c>
      <c r="FJ4" s="118" t="str">
        <f t="shared" si="90"/>
        <v>D</v>
      </c>
      <c r="FK4" s="117">
        <f t="shared" si="91"/>
        <v>1</v>
      </c>
      <c r="FL4" s="117" t="str">
        <f t="shared" si="92"/>
        <v>1.0</v>
      </c>
      <c r="FM4" s="10">
        <v>2</v>
      </c>
      <c r="FN4" s="27">
        <v>2</v>
      </c>
      <c r="FO4" s="497">
        <f t="shared" si="93"/>
        <v>18</v>
      </c>
      <c r="FP4" s="498">
        <f t="shared" si="94"/>
        <v>2.2777777777777777</v>
      </c>
      <c r="FQ4" s="499" t="str">
        <f t="shared" si="95"/>
        <v>2.28</v>
      </c>
      <c r="FR4" s="16" t="str">
        <f t="shared" si="96"/>
        <v>Lên lớp</v>
      </c>
      <c r="FS4" s="497">
        <f t="shared" si="97"/>
        <v>36</v>
      </c>
      <c r="FT4" s="498">
        <f t="shared" si="98"/>
        <v>2.0416666666666665</v>
      </c>
      <c r="FU4" s="499" t="str">
        <f t="shared" si="99"/>
        <v>2.04</v>
      </c>
      <c r="FV4" s="504">
        <f t="shared" si="100"/>
        <v>36</v>
      </c>
      <c r="FW4" s="500">
        <f t="shared" si="101"/>
        <v>6.0361111111111097</v>
      </c>
      <c r="FX4" s="501">
        <f t="shared" si="102"/>
        <v>2.0416666666666665</v>
      </c>
      <c r="FY4" s="502" t="str">
        <f t="shared" si="103"/>
        <v>Lên lớp</v>
      </c>
      <c r="FZ4" s="489"/>
      <c r="GA4" s="833">
        <v>7.6</v>
      </c>
      <c r="GB4" s="800">
        <v>10</v>
      </c>
      <c r="GC4" s="800"/>
      <c r="GD4" s="5">
        <f t="shared" si="104"/>
        <v>9</v>
      </c>
      <c r="GE4" s="25">
        <f t="shared" si="105"/>
        <v>9</v>
      </c>
      <c r="GF4" s="176" t="str">
        <f t="shared" si="106"/>
        <v>9.0</v>
      </c>
      <c r="GG4" s="118" t="str">
        <f t="shared" si="107"/>
        <v>A</v>
      </c>
      <c r="GH4" s="117">
        <f t="shared" si="108"/>
        <v>4</v>
      </c>
      <c r="GI4" s="117" t="str">
        <f t="shared" si="109"/>
        <v>4.0</v>
      </c>
      <c r="GJ4" s="10">
        <v>2</v>
      </c>
      <c r="GK4" s="27">
        <v>2</v>
      </c>
      <c r="GL4" s="159">
        <v>7.6</v>
      </c>
      <c r="GM4" s="163">
        <v>10</v>
      </c>
      <c r="GN4" s="640"/>
      <c r="GO4" s="5">
        <f t="shared" si="110"/>
        <v>9</v>
      </c>
      <c r="GP4" s="25">
        <f t="shared" si="111"/>
        <v>9</v>
      </c>
      <c r="GQ4" s="176" t="str">
        <f t="shared" si="112"/>
        <v>9.0</v>
      </c>
      <c r="GR4" s="118" t="str">
        <f t="shared" si="113"/>
        <v>A</v>
      </c>
      <c r="GS4" s="117">
        <f t="shared" si="114"/>
        <v>4</v>
      </c>
      <c r="GT4" s="117" t="str">
        <f t="shared" si="115"/>
        <v>4.0</v>
      </c>
      <c r="GU4" s="622">
        <v>2</v>
      </c>
      <c r="GV4" s="27">
        <v>2</v>
      </c>
      <c r="GW4" s="159">
        <v>6.1</v>
      </c>
      <c r="GX4" s="163">
        <v>5</v>
      </c>
      <c r="GY4" s="640"/>
      <c r="GZ4" s="5">
        <f t="shared" si="116"/>
        <v>5.4</v>
      </c>
      <c r="HA4" s="25">
        <f t="shared" si="117"/>
        <v>5.4</v>
      </c>
      <c r="HB4" s="176" t="str">
        <f t="shared" si="118"/>
        <v>5.4</v>
      </c>
      <c r="HC4" s="118" t="str">
        <f t="shared" si="119"/>
        <v>D+</v>
      </c>
      <c r="HD4" s="117">
        <f t="shared" si="120"/>
        <v>1.5</v>
      </c>
      <c r="HE4" s="117" t="str">
        <f t="shared" si="121"/>
        <v>1.5</v>
      </c>
      <c r="HF4" s="10">
        <v>3</v>
      </c>
      <c r="HG4" s="28">
        <v>3</v>
      </c>
      <c r="HH4" s="159">
        <v>7</v>
      </c>
      <c r="HI4" s="163">
        <v>5</v>
      </c>
      <c r="HJ4" s="640"/>
      <c r="HK4" s="5">
        <f t="shared" si="122"/>
        <v>5.8</v>
      </c>
      <c r="HL4" s="25">
        <f t="shared" si="123"/>
        <v>5.8</v>
      </c>
      <c r="HM4" s="176" t="str">
        <f t="shared" si="124"/>
        <v>5.8</v>
      </c>
      <c r="HN4" s="118" t="str">
        <f t="shared" si="125"/>
        <v>C</v>
      </c>
      <c r="HO4" s="117">
        <f t="shared" si="126"/>
        <v>2</v>
      </c>
      <c r="HP4" s="117" t="str">
        <f t="shared" si="127"/>
        <v>2.0</v>
      </c>
      <c r="HQ4" s="10">
        <v>3</v>
      </c>
      <c r="HR4" s="27">
        <v>3</v>
      </c>
      <c r="HS4" s="362">
        <v>8.1999999999999993</v>
      </c>
      <c r="HT4" s="121">
        <v>9</v>
      </c>
      <c r="HU4" s="121"/>
      <c r="HV4" s="5">
        <f t="shared" si="128"/>
        <v>8.6999999999999993</v>
      </c>
      <c r="HW4" s="25">
        <f t="shared" si="129"/>
        <v>8.6999999999999993</v>
      </c>
      <c r="HX4" s="176" t="str">
        <f t="shared" si="130"/>
        <v>8.7</v>
      </c>
      <c r="HY4" s="118" t="str">
        <f t="shared" si="131"/>
        <v>A</v>
      </c>
      <c r="HZ4" s="117">
        <f t="shared" si="132"/>
        <v>4</v>
      </c>
      <c r="IA4" s="117" t="str">
        <f t="shared" si="133"/>
        <v>4.0</v>
      </c>
      <c r="IB4" s="10">
        <v>3</v>
      </c>
      <c r="IC4" s="27">
        <v>3</v>
      </c>
      <c r="ID4" s="31">
        <v>6.6</v>
      </c>
      <c r="IE4" s="800">
        <v>8</v>
      </c>
      <c r="IF4" s="800"/>
      <c r="IG4" s="816">
        <f t="shared" si="134"/>
        <v>7.4</v>
      </c>
      <c r="IH4" s="817">
        <f t="shared" si="135"/>
        <v>7.4</v>
      </c>
      <c r="II4" s="818" t="str">
        <f t="shared" si="136"/>
        <v>7.4</v>
      </c>
      <c r="IJ4" s="819" t="str">
        <f t="shared" si="137"/>
        <v>B</v>
      </c>
      <c r="IK4" s="820">
        <f t="shared" si="138"/>
        <v>3</v>
      </c>
      <c r="IL4" s="820" t="str">
        <f t="shared" si="139"/>
        <v>3.0</v>
      </c>
      <c r="IM4" s="821">
        <v>2</v>
      </c>
      <c r="IN4" s="822">
        <v>2</v>
      </c>
      <c r="IO4" s="122">
        <v>5.4</v>
      </c>
      <c r="IP4" s="97">
        <v>6</v>
      </c>
      <c r="IQ4" s="97"/>
      <c r="IR4" s="5">
        <f t="shared" si="140"/>
        <v>5.8</v>
      </c>
      <c r="IS4" s="25">
        <f t="shared" si="141"/>
        <v>5.8</v>
      </c>
      <c r="IT4" s="176" t="str">
        <f t="shared" si="142"/>
        <v>5.8</v>
      </c>
      <c r="IU4" s="118" t="str">
        <f t="shared" si="143"/>
        <v>C</v>
      </c>
      <c r="IV4" s="117">
        <f t="shared" si="144"/>
        <v>2</v>
      </c>
      <c r="IW4" s="117" t="str">
        <f t="shared" si="145"/>
        <v>2.0</v>
      </c>
      <c r="IX4" s="10">
        <v>3</v>
      </c>
      <c r="IY4" s="27">
        <v>3</v>
      </c>
      <c r="IZ4" s="508">
        <v>6</v>
      </c>
      <c r="JA4" s="97">
        <v>6</v>
      </c>
      <c r="JB4" s="547"/>
      <c r="JC4" s="5">
        <f t="shared" si="146"/>
        <v>6</v>
      </c>
      <c r="JD4" s="25">
        <f t="shared" si="147"/>
        <v>6</v>
      </c>
      <c r="JE4" s="176" t="str">
        <f t="shared" si="148"/>
        <v>6.0</v>
      </c>
      <c r="JF4" s="118" t="str">
        <f t="shared" si="149"/>
        <v>C</v>
      </c>
      <c r="JG4" s="117">
        <f t="shared" si="150"/>
        <v>2</v>
      </c>
      <c r="JH4" s="117" t="str">
        <f t="shared" si="151"/>
        <v>2.0</v>
      </c>
      <c r="JI4" s="10">
        <v>2</v>
      </c>
      <c r="JJ4" s="27">
        <v>2</v>
      </c>
      <c r="JK4" s="31">
        <v>7.9</v>
      </c>
      <c r="JL4" s="800">
        <v>9</v>
      </c>
      <c r="JM4" s="800"/>
      <c r="JN4" s="5">
        <f t="shared" si="152"/>
        <v>8.6</v>
      </c>
      <c r="JO4" s="25">
        <f t="shared" si="153"/>
        <v>8.6</v>
      </c>
      <c r="JP4" s="176" t="str">
        <f t="shared" si="154"/>
        <v>8.6</v>
      </c>
      <c r="JQ4" s="118" t="str">
        <f t="shared" si="155"/>
        <v>A</v>
      </c>
      <c r="JR4" s="117">
        <f t="shared" si="156"/>
        <v>4</v>
      </c>
      <c r="JS4" s="117" t="str">
        <f t="shared" si="157"/>
        <v>4.0</v>
      </c>
      <c r="JT4" s="10">
        <v>3</v>
      </c>
      <c r="JU4" s="27">
        <v>3</v>
      </c>
      <c r="JV4" s="122">
        <v>5.4</v>
      </c>
      <c r="JW4" s="454">
        <v>5.5</v>
      </c>
      <c r="JX4" s="454"/>
      <c r="JY4" s="5">
        <f t="shared" si="188"/>
        <v>5.5</v>
      </c>
      <c r="JZ4" s="25">
        <f t="shared" si="158"/>
        <v>5.5</v>
      </c>
      <c r="KA4" s="176" t="str">
        <f t="shared" si="159"/>
        <v>5.5</v>
      </c>
      <c r="KB4" s="118" t="str">
        <f t="shared" si="160"/>
        <v>C</v>
      </c>
      <c r="KC4" s="117">
        <f t="shared" si="161"/>
        <v>2</v>
      </c>
      <c r="KD4" s="117" t="str">
        <f t="shared" si="162"/>
        <v>2.0</v>
      </c>
      <c r="KE4" s="10">
        <v>2</v>
      </c>
      <c r="KF4" s="27">
        <v>2</v>
      </c>
      <c r="KG4" s="884">
        <f t="shared" si="163"/>
        <v>25</v>
      </c>
      <c r="KH4" s="885">
        <f t="shared" si="164"/>
        <v>2.82</v>
      </c>
      <c r="KI4" s="886" t="str">
        <f t="shared" si="165"/>
        <v>2.82</v>
      </c>
      <c r="KJ4" s="521" t="str">
        <f t="shared" si="166"/>
        <v>Lên lớp</v>
      </c>
      <c r="KK4" s="887">
        <f t="shared" si="167"/>
        <v>61</v>
      </c>
      <c r="KL4" s="885">
        <f t="shared" si="168"/>
        <v>2.360655737704918</v>
      </c>
      <c r="KM4" s="886" t="str">
        <f t="shared" si="169"/>
        <v>2.36</v>
      </c>
      <c r="KN4" s="888">
        <f t="shared" si="170"/>
        <v>25</v>
      </c>
      <c r="KO4" s="889">
        <f t="shared" si="171"/>
        <v>7.0679999999999996</v>
      </c>
      <c r="KP4" s="890">
        <f t="shared" si="172"/>
        <v>2.82</v>
      </c>
      <c r="KQ4" s="891">
        <f t="shared" ref="KQ4:KQ11" si="224">FV4+KN4</f>
        <v>61</v>
      </c>
      <c r="KR4" s="892">
        <f t="shared" si="173"/>
        <v>6.4590163934426217</v>
      </c>
      <c r="KS4" s="893">
        <f t="shared" si="174"/>
        <v>2.360655737704918</v>
      </c>
      <c r="KT4" s="521" t="str">
        <f t="shared" si="175"/>
        <v>Lên lớp</v>
      </c>
      <c r="KU4" s="1236"/>
      <c r="KV4" s="1668">
        <v>6.8</v>
      </c>
      <c r="KW4" s="1682">
        <v>5</v>
      </c>
      <c r="KX4" s="15"/>
      <c r="KY4" s="5">
        <f t="shared" si="189"/>
        <v>5.7</v>
      </c>
      <c r="KZ4" s="25">
        <f t="shared" si="190"/>
        <v>5.7</v>
      </c>
      <c r="LA4" s="176" t="str">
        <f t="shared" si="191"/>
        <v>5.7</v>
      </c>
      <c r="LB4" s="118" t="str">
        <f t="shared" si="192"/>
        <v>C</v>
      </c>
      <c r="LC4" s="117">
        <f t="shared" si="193"/>
        <v>2</v>
      </c>
      <c r="LD4" s="117" t="str">
        <f t="shared" si="194"/>
        <v>2.0</v>
      </c>
      <c r="LE4" s="10">
        <v>4</v>
      </c>
      <c r="LF4" s="27">
        <v>4</v>
      </c>
      <c r="LG4" s="122">
        <v>5.2</v>
      </c>
      <c r="LH4" s="97">
        <v>5</v>
      </c>
      <c r="LI4" s="97"/>
      <c r="LJ4" s="5">
        <f t="shared" si="195"/>
        <v>5.0999999999999996</v>
      </c>
      <c r="LK4" s="25">
        <f t="shared" si="196"/>
        <v>5.0999999999999996</v>
      </c>
      <c r="LL4" s="176" t="str">
        <f t="shared" si="197"/>
        <v>5.1</v>
      </c>
      <c r="LM4" s="118" t="str">
        <f t="shared" si="198"/>
        <v>D+</v>
      </c>
      <c r="LN4" s="117">
        <f t="shared" si="199"/>
        <v>1.5</v>
      </c>
      <c r="LO4" s="117" t="str">
        <f t="shared" si="200"/>
        <v>1.5</v>
      </c>
      <c r="LP4" s="10">
        <v>1</v>
      </c>
      <c r="LQ4" s="27">
        <v>1</v>
      </c>
      <c r="LR4" s="1011">
        <v>7.4</v>
      </c>
      <c r="LS4" s="82">
        <v>6.5</v>
      </c>
      <c r="LT4" s="82"/>
      <c r="LU4" s="5">
        <f t="shared" si="201"/>
        <v>6.9</v>
      </c>
      <c r="LV4" s="25">
        <f t="shared" si="202"/>
        <v>6.9</v>
      </c>
      <c r="LW4" s="176" t="str">
        <f t="shared" si="203"/>
        <v>6.9</v>
      </c>
      <c r="LX4" s="118" t="str">
        <f t="shared" si="204"/>
        <v>C+</v>
      </c>
      <c r="LY4" s="117">
        <f t="shared" si="205"/>
        <v>2.5</v>
      </c>
      <c r="LZ4" s="117" t="str">
        <f t="shared" si="206"/>
        <v>2.5</v>
      </c>
      <c r="MA4" s="10">
        <v>1</v>
      </c>
      <c r="MB4" s="27">
        <v>1</v>
      </c>
      <c r="MC4" s="31">
        <v>7.4</v>
      </c>
      <c r="MD4" s="800">
        <v>8</v>
      </c>
      <c r="ME4" s="5"/>
      <c r="MF4" s="53">
        <f t="shared" si="207"/>
        <v>7.8</v>
      </c>
      <c r="MG4" s="54">
        <f t="shared" si="208"/>
        <v>7.8</v>
      </c>
      <c r="MH4" s="183" t="str">
        <f t="shared" si="176"/>
        <v>7.8</v>
      </c>
      <c r="MI4" s="51" t="str">
        <f t="shared" si="177"/>
        <v>B</v>
      </c>
      <c r="MJ4" s="55">
        <f t="shared" si="178"/>
        <v>3</v>
      </c>
      <c r="MK4" s="55" t="str">
        <f t="shared" si="179"/>
        <v>3.0</v>
      </c>
      <c r="ML4" s="170">
        <v>2</v>
      </c>
      <c r="MM4" s="401">
        <v>2</v>
      </c>
      <c r="MN4" s="1668">
        <v>8</v>
      </c>
      <c r="MO4" s="1682">
        <v>8</v>
      </c>
      <c r="MP4" s="15"/>
      <c r="MQ4" s="53">
        <f t="shared" si="209"/>
        <v>8</v>
      </c>
      <c r="MR4" s="54">
        <f t="shared" si="210"/>
        <v>8</v>
      </c>
      <c r="MS4" s="183" t="str">
        <f t="shared" si="211"/>
        <v>8.0</v>
      </c>
      <c r="MT4" s="51" t="str">
        <f t="shared" si="212"/>
        <v>B+</v>
      </c>
      <c r="MU4" s="55">
        <f t="shared" si="213"/>
        <v>3.5</v>
      </c>
      <c r="MV4" s="55" t="str">
        <f t="shared" si="214"/>
        <v>3.5</v>
      </c>
      <c r="MW4" s="170">
        <v>2</v>
      </c>
      <c r="MX4" s="401">
        <v>2</v>
      </c>
      <c r="MY4" s="1710">
        <v>6.6</v>
      </c>
      <c r="MZ4" s="1711">
        <v>6.5</v>
      </c>
      <c r="NA4" s="15"/>
      <c r="NB4" s="53">
        <f t="shared" si="215"/>
        <v>6.5</v>
      </c>
      <c r="NC4" s="54">
        <f t="shared" si="216"/>
        <v>6.5</v>
      </c>
      <c r="ND4" s="183" t="str">
        <f t="shared" si="217"/>
        <v>6.5</v>
      </c>
      <c r="NE4" s="51" t="str">
        <f t="shared" si="218"/>
        <v>C+</v>
      </c>
      <c r="NF4" s="55">
        <f t="shared" si="219"/>
        <v>2.5</v>
      </c>
      <c r="NG4" s="55" t="str">
        <f t="shared" si="220"/>
        <v>2.5</v>
      </c>
      <c r="NH4" s="170">
        <v>2</v>
      </c>
      <c r="NI4" s="401">
        <v>2</v>
      </c>
      <c r="NJ4" s="1719">
        <f t="shared" si="221"/>
        <v>12</v>
      </c>
      <c r="NK4" s="1720">
        <f t="shared" si="222"/>
        <v>2.5</v>
      </c>
      <c r="NL4" s="1721" t="str">
        <f t="shared" si="223"/>
        <v>2.50</v>
      </c>
    </row>
    <row r="5" spans="1:376" ht="18.75" x14ac:dyDescent="0.3">
      <c r="A5" s="126">
        <v>28</v>
      </c>
      <c r="B5" s="126" t="s">
        <v>99</v>
      </c>
      <c r="C5" s="127" t="s">
        <v>251</v>
      </c>
      <c r="D5" s="613" t="s">
        <v>213</v>
      </c>
      <c r="E5" s="614" t="s">
        <v>37</v>
      </c>
      <c r="F5" s="148"/>
      <c r="G5" s="211" t="s">
        <v>347</v>
      </c>
      <c r="H5" s="212" t="s">
        <v>16</v>
      </c>
      <c r="I5" s="355" t="s">
        <v>44</v>
      </c>
      <c r="J5" s="377">
        <v>6.3</v>
      </c>
      <c r="K5" s="381" t="str">
        <f t="shared" si="0"/>
        <v>6.3</v>
      </c>
      <c r="L5" s="302" t="str">
        <f t="shared" si="1"/>
        <v>C</v>
      </c>
      <c r="M5" s="117">
        <f t="shared" si="2"/>
        <v>2</v>
      </c>
      <c r="N5" s="67" t="str">
        <f t="shared" si="3"/>
        <v>2.0</v>
      </c>
      <c r="O5" s="1097">
        <v>5</v>
      </c>
      <c r="P5" s="176" t="str">
        <f t="shared" si="4"/>
        <v>5.0</v>
      </c>
      <c r="Q5" s="118" t="str">
        <f t="shared" si="5"/>
        <v>D+</v>
      </c>
      <c r="R5" s="117">
        <f t="shared" si="6"/>
        <v>1.5</v>
      </c>
      <c r="S5" s="67" t="str">
        <f t="shared" si="7"/>
        <v>1.5</v>
      </c>
      <c r="T5" s="155">
        <v>6.2</v>
      </c>
      <c r="U5" s="123">
        <v>5</v>
      </c>
      <c r="V5" s="125"/>
      <c r="W5" s="5">
        <f t="shared" si="8"/>
        <v>5.5</v>
      </c>
      <c r="X5" s="25">
        <f t="shared" si="9"/>
        <v>5.5</v>
      </c>
      <c r="Y5" s="176" t="str">
        <f t="shared" si="10"/>
        <v>5.5</v>
      </c>
      <c r="Z5" s="118" t="str">
        <f t="shared" si="11"/>
        <v>C</v>
      </c>
      <c r="AA5" s="117">
        <f t="shared" si="12"/>
        <v>2</v>
      </c>
      <c r="AB5" s="117" t="str">
        <f t="shared" si="13"/>
        <v>2.0</v>
      </c>
      <c r="AC5" s="10">
        <v>3</v>
      </c>
      <c r="AD5" s="28">
        <v>3</v>
      </c>
      <c r="AE5" s="162">
        <v>5.4</v>
      </c>
      <c r="AF5" s="140">
        <v>6</v>
      </c>
      <c r="AG5" s="125"/>
      <c r="AH5" s="53">
        <f t="shared" si="14"/>
        <v>5.8</v>
      </c>
      <c r="AI5" s="54">
        <f t="shared" si="15"/>
        <v>5.8</v>
      </c>
      <c r="AJ5" s="183" t="str">
        <f t="shared" si="16"/>
        <v>5.8</v>
      </c>
      <c r="AK5" s="51" t="str">
        <f t="shared" si="17"/>
        <v>C</v>
      </c>
      <c r="AL5" s="55">
        <f t="shared" si="18"/>
        <v>2</v>
      </c>
      <c r="AM5" s="55" t="str">
        <f t="shared" si="19"/>
        <v>2.0</v>
      </c>
      <c r="AN5" s="112">
        <v>3</v>
      </c>
      <c r="AO5" s="88">
        <v>3</v>
      </c>
      <c r="AP5" s="153">
        <v>5</v>
      </c>
      <c r="AQ5" s="123">
        <v>4</v>
      </c>
      <c r="AR5" s="125"/>
      <c r="AS5" s="5">
        <f t="shared" si="20"/>
        <v>4.4000000000000004</v>
      </c>
      <c r="AT5" s="25">
        <f t="shared" si="21"/>
        <v>4.4000000000000004</v>
      </c>
      <c r="AU5" s="176" t="str">
        <f t="shared" si="22"/>
        <v>4.4</v>
      </c>
      <c r="AV5" s="118" t="str">
        <f t="shared" si="23"/>
        <v>D</v>
      </c>
      <c r="AW5" s="117">
        <f t="shared" si="24"/>
        <v>1</v>
      </c>
      <c r="AX5" s="117" t="str">
        <f t="shared" si="25"/>
        <v>1.0</v>
      </c>
      <c r="AY5" s="10">
        <v>3</v>
      </c>
      <c r="AZ5" s="28">
        <v>3</v>
      </c>
      <c r="BA5" s="159">
        <v>8.3000000000000007</v>
      </c>
      <c r="BB5" s="140">
        <v>6</v>
      </c>
      <c r="BC5" s="125"/>
      <c r="BD5" s="5">
        <f t="shared" si="26"/>
        <v>6.9</v>
      </c>
      <c r="BE5" s="25">
        <f t="shared" si="27"/>
        <v>6.9</v>
      </c>
      <c r="BF5" s="176" t="str">
        <f t="shared" si="28"/>
        <v>6.9</v>
      </c>
      <c r="BG5" s="118" t="str">
        <f t="shared" si="29"/>
        <v>C+</v>
      </c>
      <c r="BH5" s="117">
        <f t="shared" si="30"/>
        <v>2.5</v>
      </c>
      <c r="BI5" s="117" t="str">
        <f t="shared" si="31"/>
        <v>2.5</v>
      </c>
      <c r="BJ5" s="10">
        <v>4</v>
      </c>
      <c r="BK5" s="28">
        <v>4</v>
      </c>
      <c r="BL5" s="122">
        <v>5.0999999999999996</v>
      </c>
      <c r="BM5" s="121">
        <v>5</v>
      </c>
      <c r="BN5" s="121"/>
      <c r="BO5" s="5">
        <f t="shared" si="32"/>
        <v>5</v>
      </c>
      <c r="BP5" s="25">
        <f t="shared" si="33"/>
        <v>5</v>
      </c>
      <c r="BQ5" s="176" t="str">
        <f t="shared" si="34"/>
        <v>5.0</v>
      </c>
      <c r="BR5" s="118" t="str">
        <f t="shared" si="35"/>
        <v>D+</v>
      </c>
      <c r="BS5" s="117">
        <f t="shared" si="36"/>
        <v>1.5</v>
      </c>
      <c r="BT5" s="117" t="str">
        <f t="shared" si="37"/>
        <v>1.5</v>
      </c>
      <c r="BU5" s="10">
        <v>3</v>
      </c>
      <c r="BV5" s="27">
        <v>3</v>
      </c>
      <c r="BW5" s="159">
        <v>7.3</v>
      </c>
      <c r="BX5" s="163">
        <v>5</v>
      </c>
      <c r="BY5" s="163"/>
      <c r="BZ5" s="5">
        <f t="shared" si="38"/>
        <v>5.9</v>
      </c>
      <c r="CA5" s="25">
        <f t="shared" si="39"/>
        <v>5.9</v>
      </c>
      <c r="CB5" s="176" t="str">
        <f t="shared" si="40"/>
        <v>5.9</v>
      </c>
      <c r="CC5" s="118" t="str">
        <f t="shared" si="41"/>
        <v>C</v>
      </c>
      <c r="CD5" s="117">
        <f t="shared" si="42"/>
        <v>2</v>
      </c>
      <c r="CE5" s="117" t="str">
        <f t="shared" si="43"/>
        <v>2.0</v>
      </c>
      <c r="CF5" s="10">
        <v>2</v>
      </c>
      <c r="CG5" s="27">
        <v>2</v>
      </c>
      <c r="CH5" s="111">
        <f t="shared" si="44"/>
        <v>18</v>
      </c>
      <c r="CI5" s="109">
        <f t="shared" si="45"/>
        <v>1.8611111111111112</v>
      </c>
      <c r="CJ5" s="105" t="str">
        <f t="shared" si="46"/>
        <v>1.86</v>
      </c>
      <c r="CK5" s="106" t="str">
        <f t="shared" si="47"/>
        <v>Lên lớp</v>
      </c>
      <c r="CL5" s="107">
        <f t="shared" si="48"/>
        <v>18</v>
      </c>
      <c r="CM5" s="108">
        <f t="shared" si="49"/>
        <v>1.8611111111111112</v>
      </c>
      <c r="CN5" s="412" t="str">
        <f t="shared" si="50"/>
        <v>Lên lớp</v>
      </c>
      <c r="CO5" s="421"/>
      <c r="CP5" s="122">
        <v>7</v>
      </c>
      <c r="CQ5" s="97">
        <v>6</v>
      </c>
      <c r="CR5" s="97"/>
      <c r="CS5" s="5">
        <f t="shared" si="51"/>
        <v>6.4</v>
      </c>
      <c r="CT5" s="25">
        <f t="shared" si="52"/>
        <v>6.4</v>
      </c>
      <c r="CU5" s="176" t="str">
        <f t="shared" si="53"/>
        <v>6.4</v>
      </c>
      <c r="CV5" s="118" t="str">
        <f t="shared" si="54"/>
        <v>C</v>
      </c>
      <c r="CW5" s="117">
        <f t="shared" si="55"/>
        <v>2</v>
      </c>
      <c r="CX5" s="117" t="str">
        <f t="shared" si="56"/>
        <v>2.0</v>
      </c>
      <c r="CY5" s="10">
        <v>2</v>
      </c>
      <c r="CZ5" s="27">
        <v>2</v>
      </c>
      <c r="DA5" s="122">
        <v>5</v>
      </c>
      <c r="DB5" s="97">
        <v>6</v>
      </c>
      <c r="DC5" s="97"/>
      <c r="DD5" s="5">
        <f t="shared" si="57"/>
        <v>5.6</v>
      </c>
      <c r="DE5" s="25">
        <f t="shared" si="58"/>
        <v>5.6</v>
      </c>
      <c r="DF5" s="176" t="str">
        <f t="shared" si="59"/>
        <v>5.6</v>
      </c>
      <c r="DG5" s="118" t="str">
        <f t="shared" si="60"/>
        <v>C</v>
      </c>
      <c r="DH5" s="117">
        <f t="shared" si="61"/>
        <v>2</v>
      </c>
      <c r="DI5" s="117" t="str">
        <f t="shared" si="62"/>
        <v>2.0</v>
      </c>
      <c r="DJ5" s="10">
        <v>2</v>
      </c>
      <c r="DK5" s="27">
        <v>2</v>
      </c>
      <c r="DL5" s="122">
        <v>8.1999999999999993</v>
      </c>
      <c r="DM5" s="97">
        <v>7</v>
      </c>
      <c r="DN5" s="97"/>
      <c r="DO5" s="5">
        <f t="shared" si="63"/>
        <v>7.5</v>
      </c>
      <c r="DP5" s="25">
        <f t="shared" si="64"/>
        <v>7.5</v>
      </c>
      <c r="DQ5" s="176" t="str">
        <f t="shared" si="65"/>
        <v>7.5</v>
      </c>
      <c r="DR5" s="118" t="str">
        <f t="shared" si="66"/>
        <v>B</v>
      </c>
      <c r="DS5" s="117">
        <f t="shared" si="67"/>
        <v>3</v>
      </c>
      <c r="DT5" s="117" t="str">
        <f t="shared" si="68"/>
        <v>3.0</v>
      </c>
      <c r="DU5" s="10">
        <v>2</v>
      </c>
      <c r="DV5" s="27">
        <v>2</v>
      </c>
      <c r="DW5" s="122">
        <v>6.7</v>
      </c>
      <c r="DX5" s="97">
        <v>6</v>
      </c>
      <c r="DY5" s="97"/>
      <c r="DZ5" s="5">
        <f t="shared" si="69"/>
        <v>6.3</v>
      </c>
      <c r="EA5" s="25">
        <f t="shared" si="70"/>
        <v>6.3</v>
      </c>
      <c r="EB5" s="176" t="str">
        <f t="shared" si="71"/>
        <v>6.3</v>
      </c>
      <c r="EC5" s="118" t="str">
        <f t="shared" si="72"/>
        <v>C</v>
      </c>
      <c r="ED5" s="117">
        <f t="shared" si="73"/>
        <v>2</v>
      </c>
      <c r="EE5" s="117" t="str">
        <f t="shared" si="74"/>
        <v>2.0</v>
      </c>
      <c r="EF5" s="10">
        <v>3</v>
      </c>
      <c r="EG5" s="27">
        <v>3</v>
      </c>
      <c r="EH5" s="122">
        <v>5.3</v>
      </c>
      <c r="EI5" s="97">
        <v>6</v>
      </c>
      <c r="EJ5" s="97"/>
      <c r="EK5" s="5">
        <f t="shared" si="75"/>
        <v>5.7</v>
      </c>
      <c r="EL5" s="25">
        <f t="shared" si="76"/>
        <v>5.7</v>
      </c>
      <c r="EM5" s="176" t="str">
        <f t="shared" si="77"/>
        <v>5.7</v>
      </c>
      <c r="EN5" s="118" t="str">
        <f t="shared" si="78"/>
        <v>C</v>
      </c>
      <c r="EO5" s="117">
        <f t="shared" si="79"/>
        <v>2</v>
      </c>
      <c r="EP5" s="117" t="str">
        <f t="shared" si="80"/>
        <v>2.0</v>
      </c>
      <c r="EQ5" s="10">
        <v>4</v>
      </c>
      <c r="ER5" s="27">
        <v>4</v>
      </c>
      <c r="ES5" s="122">
        <v>6.8</v>
      </c>
      <c r="ET5" s="97">
        <v>8</v>
      </c>
      <c r="EU5" s="97"/>
      <c r="EV5" s="5">
        <f t="shared" si="81"/>
        <v>7.5</v>
      </c>
      <c r="EW5" s="25">
        <f t="shared" si="82"/>
        <v>7.5</v>
      </c>
      <c r="EX5" s="176" t="str">
        <f t="shared" si="83"/>
        <v>7.5</v>
      </c>
      <c r="EY5" s="118" t="str">
        <f t="shared" si="84"/>
        <v>B</v>
      </c>
      <c r="EZ5" s="117">
        <f t="shared" si="85"/>
        <v>3</v>
      </c>
      <c r="FA5" s="117" t="str">
        <f t="shared" si="86"/>
        <v>3.0</v>
      </c>
      <c r="FB5" s="10">
        <v>3</v>
      </c>
      <c r="FC5" s="27">
        <v>3</v>
      </c>
      <c r="FD5" s="508">
        <v>6</v>
      </c>
      <c r="FE5" s="547">
        <v>3.5</v>
      </c>
      <c r="FF5" s="547"/>
      <c r="FG5" s="5">
        <f t="shared" si="87"/>
        <v>4.5</v>
      </c>
      <c r="FH5" s="25">
        <f t="shared" si="88"/>
        <v>4.5</v>
      </c>
      <c r="FI5" s="176" t="str">
        <f t="shared" si="89"/>
        <v>4.5</v>
      </c>
      <c r="FJ5" s="118" t="str">
        <f t="shared" si="90"/>
        <v>D</v>
      </c>
      <c r="FK5" s="117">
        <f t="shared" si="91"/>
        <v>1</v>
      </c>
      <c r="FL5" s="117" t="str">
        <f t="shared" si="92"/>
        <v>1.0</v>
      </c>
      <c r="FM5" s="10">
        <v>2</v>
      </c>
      <c r="FN5" s="27">
        <v>2</v>
      </c>
      <c r="FO5" s="497">
        <f t="shared" si="93"/>
        <v>18</v>
      </c>
      <c r="FP5" s="498">
        <f t="shared" si="94"/>
        <v>2.1666666666666665</v>
      </c>
      <c r="FQ5" s="499" t="str">
        <f t="shared" si="95"/>
        <v>2.17</v>
      </c>
      <c r="FR5" s="16" t="str">
        <f t="shared" si="96"/>
        <v>Lên lớp</v>
      </c>
      <c r="FS5" s="497">
        <f t="shared" si="97"/>
        <v>36</v>
      </c>
      <c r="FT5" s="498">
        <f t="shared" si="98"/>
        <v>2.0138888888888888</v>
      </c>
      <c r="FU5" s="499" t="str">
        <f t="shared" si="99"/>
        <v>2.01</v>
      </c>
      <c r="FV5" s="504">
        <f t="shared" si="100"/>
        <v>36</v>
      </c>
      <c r="FW5" s="500">
        <f t="shared" si="101"/>
        <v>5.9361111111111109</v>
      </c>
      <c r="FX5" s="501">
        <f t="shared" si="102"/>
        <v>2.0138888888888888</v>
      </c>
      <c r="FY5" s="502" t="str">
        <f t="shared" si="103"/>
        <v>Lên lớp</v>
      </c>
      <c r="FZ5" s="488"/>
      <c r="GA5" s="833">
        <v>7.6</v>
      </c>
      <c r="GB5" s="800">
        <v>5</v>
      </c>
      <c r="GC5" s="800"/>
      <c r="GD5" s="5">
        <f t="shared" si="104"/>
        <v>6</v>
      </c>
      <c r="GE5" s="25">
        <f t="shared" si="105"/>
        <v>6</v>
      </c>
      <c r="GF5" s="176" t="str">
        <f t="shared" si="106"/>
        <v>6.0</v>
      </c>
      <c r="GG5" s="118" t="str">
        <f t="shared" si="107"/>
        <v>C</v>
      </c>
      <c r="GH5" s="117">
        <f t="shared" si="108"/>
        <v>2</v>
      </c>
      <c r="GI5" s="117" t="str">
        <f t="shared" si="109"/>
        <v>2.0</v>
      </c>
      <c r="GJ5" s="10">
        <v>2</v>
      </c>
      <c r="GK5" s="27">
        <v>2</v>
      </c>
      <c r="GL5" s="159">
        <v>6.4</v>
      </c>
      <c r="GM5" s="163">
        <v>9</v>
      </c>
      <c r="GN5" s="640"/>
      <c r="GO5" s="5">
        <f t="shared" si="110"/>
        <v>8</v>
      </c>
      <c r="GP5" s="25">
        <f t="shared" si="111"/>
        <v>8</v>
      </c>
      <c r="GQ5" s="176" t="str">
        <f t="shared" si="112"/>
        <v>8.0</v>
      </c>
      <c r="GR5" s="118" t="str">
        <f t="shared" si="113"/>
        <v>B+</v>
      </c>
      <c r="GS5" s="117">
        <f t="shared" si="114"/>
        <v>3.5</v>
      </c>
      <c r="GT5" s="117" t="str">
        <f t="shared" si="115"/>
        <v>3.5</v>
      </c>
      <c r="GU5" s="781">
        <v>2</v>
      </c>
      <c r="GV5" s="27">
        <v>2</v>
      </c>
      <c r="GW5" s="159">
        <v>6</v>
      </c>
      <c r="GX5" s="163">
        <v>2</v>
      </c>
      <c r="GY5" s="163">
        <v>6</v>
      </c>
      <c r="GZ5" s="5">
        <f t="shared" si="116"/>
        <v>3.6</v>
      </c>
      <c r="HA5" s="25">
        <f t="shared" si="117"/>
        <v>6</v>
      </c>
      <c r="HB5" s="176" t="str">
        <f t="shared" si="118"/>
        <v>6.0</v>
      </c>
      <c r="HC5" s="118" t="str">
        <f t="shared" si="119"/>
        <v>C</v>
      </c>
      <c r="HD5" s="117">
        <f t="shared" si="120"/>
        <v>2</v>
      </c>
      <c r="HE5" s="117" t="str">
        <f t="shared" si="121"/>
        <v>2.0</v>
      </c>
      <c r="HF5" s="10">
        <v>3</v>
      </c>
      <c r="HG5" s="28">
        <v>3</v>
      </c>
      <c r="HH5" s="159">
        <v>7.7</v>
      </c>
      <c r="HI5" s="163">
        <v>5</v>
      </c>
      <c r="HJ5" s="640"/>
      <c r="HK5" s="5">
        <f t="shared" si="122"/>
        <v>6.1</v>
      </c>
      <c r="HL5" s="25">
        <f t="shared" si="123"/>
        <v>6.1</v>
      </c>
      <c r="HM5" s="176" t="str">
        <f t="shared" si="124"/>
        <v>6.1</v>
      </c>
      <c r="HN5" s="118" t="str">
        <f t="shared" si="125"/>
        <v>C</v>
      </c>
      <c r="HO5" s="117">
        <f t="shared" si="126"/>
        <v>2</v>
      </c>
      <c r="HP5" s="117" t="str">
        <f t="shared" si="127"/>
        <v>2.0</v>
      </c>
      <c r="HQ5" s="10">
        <v>3</v>
      </c>
      <c r="HR5" s="27">
        <v>3</v>
      </c>
      <c r="HS5" s="362">
        <v>8</v>
      </c>
      <c r="HT5" s="121">
        <v>9</v>
      </c>
      <c r="HU5" s="121"/>
      <c r="HV5" s="5">
        <f t="shared" si="128"/>
        <v>8.6</v>
      </c>
      <c r="HW5" s="25">
        <f t="shared" si="129"/>
        <v>8.6</v>
      </c>
      <c r="HX5" s="176" t="str">
        <f t="shared" si="130"/>
        <v>8.6</v>
      </c>
      <c r="HY5" s="118" t="str">
        <f t="shared" si="131"/>
        <v>A</v>
      </c>
      <c r="HZ5" s="117">
        <f t="shared" si="132"/>
        <v>4</v>
      </c>
      <c r="IA5" s="117" t="str">
        <f t="shared" si="133"/>
        <v>4.0</v>
      </c>
      <c r="IB5" s="10">
        <v>3</v>
      </c>
      <c r="IC5" s="27">
        <v>3</v>
      </c>
      <c r="ID5" s="31">
        <v>7</v>
      </c>
      <c r="IE5" s="800">
        <v>9</v>
      </c>
      <c r="IF5" s="800"/>
      <c r="IG5" s="816">
        <f t="shared" si="134"/>
        <v>8.1999999999999993</v>
      </c>
      <c r="IH5" s="817">
        <f t="shared" si="135"/>
        <v>8.1999999999999993</v>
      </c>
      <c r="II5" s="818" t="str">
        <f t="shared" si="136"/>
        <v>8.2</v>
      </c>
      <c r="IJ5" s="819" t="str">
        <f t="shared" si="137"/>
        <v>B+</v>
      </c>
      <c r="IK5" s="820">
        <f t="shared" si="138"/>
        <v>3.5</v>
      </c>
      <c r="IL5" s="820" t="str">
        <f t="shared" si="139"/>
        <v>3.5</v>
      </c>
      <c r="IM5" s="821">
        <v>2</v>
      </c>
      <c r="IN5" s="822">
        <v>2</v>
      </c>
      <c r="IO5" s="122">
        <v>7.4</v>
      </c>
      <c r="IP5" s="97">
        <v>6</v>
      </c>
      <c r="IQ5" s="97"/>
      <c r="IR5" s="5">
        <f t="shared" si="140"/>
        <v>6.6</v>
      </c>
      <c r="IS5" s="25">
        <f t="shared" si="141"/>
        <v>6.6</v>
      </c>
      <c r="IT5" s="176" t="str">
        <f t="shared" si="142"/>
        <v>6.6</v>
      </c>
      <c r="IU5" s="118" t="str">
        <f t="shared" si="143"/>
        <v>C+</v>
      </c>
      <c r="IV5" s="117">
        <f t="shared" si="144"/>
        <v>2.5</v>
      </c>
      <c r="IW5" s="117" t="str">
        <f t="shared" si="145"/>
        <v>2.5</v>
      </c>
      <c r="IX5" s="10">
        <v>3</v>
      </c>
      <c r="IY5" s="27">
        <v>3</v>
      </c>
      <c r="IZ5" s="508">
        <v>6.7</v>
      </c>
      <c r="JA5" s="97">
        <v>8</v>
      </c>
      <c r="JB5" s="547"/>
      <c r="JC5" s="5">
        <f t="shared" si="146"/>
        <v>7.5</v>
      </c>
      <c r="JD5" s="25">
        <f t="shared" si="147"/>
        <v>7.5</v>
      </c>
      <c r="JE5" s="176" t="str">
        <f t="shared" si="148"/>
        <v>7.5</v>
      </c>
      <c r="JF5" s="118" t="str">
        <f t="shared" si="149"/>
        <v>B</v>
      </c>
      <c r="JG5" s="117">
        <f t="shared" si="150"/>
        <v>3</v>
      </c>
      <c r="JH5" s="117" t="str">
        <f t="shared" si="151"/>
        <v>3.0</v>
      </c>
      <c r="JI5" s="10">
        <v>2</v>
      </c>
      <c r="JJ5" s="27">
        <v>2</v>
      </c>
      <c r="JK5" s="31">
        <v>6.7</v>
      </c>
      <c r="JL5" s="800">
        <v>7</v>
      </c>
      <c r="JM5" s="801"/>
      <c r="JN5" s="5">
        <f t="shared" si="152"/>
        <v>6.9</v>
      </c>
      <c r="JO5" s="25">
        <f t="shared" si="153"/>
        <v>6.9</v>
      </c>
      <c r="JP5" s="176" t="str">
        <f t="shared" si="154"/>
        <v>6.9</v>
      </c>
      <c r="JQ5" s="118" t="str">
        <f t="shared" si="155"/>
        <v>C+</v>
      </c>
      <c r="JR5" s="117">
        <f t="shared" si="156"/>
        <v>2.5</v>
      </c>
      <c r="JS5" s="117" t="str">
        <f t="shared" si="157"/>
        <v>2.5</v>
      </c>
      <c r="JT5" s="10">
        <v>3</v>
      </c>
      <c r="JU5" s="27">
        <v>3</v>
      </c>
      <c r="JV5" s="122">
        <v>5.2</v>
      </c>
      <c r="JW5" s="454">
        <v>5.5</v>
      </c>
      <c r="JX5" s="454"/>
      <c r="JY5" s="5">
        <f t="shared" si="188"/>
        <v>5.4</v>
      </c>
      <c r="JZ5" s="25">
        <f t="shared" si="158"/>
        <v>5.4</v>
      </c>
      <c r="KA5" s="176" t="str">
        <f t="shared" si="159"/>
        <v>5.4</v>
      </c>
      <c r="KB5" s="118" t="str">
        <f t="shared" si="160"/>
        <v>D+</v>
      </c>
      <c r="KC5" s="117">
        <f t="shared" si="161"/>
        <v>1.5</v>
      </c>
      <c r="KD5" s="117" t="str">
        <f t="shared" si="162"/>
        <v>1.5</v>
      </c>
      <c r="KE5" s="10">
        <v>2</v>
      </c>
      <c r="KF5" s="27">
        <v>2</v>
      </c>
      <c r="KG5" s="884">
        <f t="shared" si="163"/>
        <v>25</v>
      </c>
      <c r="KH5" s="885">
        <f t="shared" si="164"/>
        <v>2.64</v>
      </c>
      <c r="KI5" s="886" t="str">
        <f t="shared" si="165"/>
        <v>2.64</v>
      </c>
      <c r="KJ5" s="521" t="str">
        <f t="shared" si="166"/>
        <v>Lên lớp</v>
      </c>
      <c r="KK5" s="887">
        <f t="shared" si="167"/>
        <v>61</v>
      </c>
      <c r="KL5" s="885">
        <f t="shared" si="168"/>
        <v>2.2704918032786887</v>
      </c>
      <c r="KM5" s="886" t="str">
        <f t="shared" si="169"/>
        <v>2.27</v>
      </c>
      <c r="KN5" s="888">
        <f t="shared" si="170"/>
        <v>25</v>
      </c>
      <c r="KO5" s="889">
        <f t="shared" si="171"/>
        <v>6.911999999999999</v>
      </c>
      <c r="KP5" s="890">
        <f t="shared" si="172"/>
        <v>2.64</v>
      </c>
      <c r="KQ5" s="891">
        <f t="shared" si="224"/>
        <v>61</v>
      </c>
      <c r="KR5" s="892">
        <f t="shared" si="173"/>
        <v>6.3360655737704921</v>
      </c>
      <c r="KS5" s="893">
        <f t="shared" si="174"/>
        <v>2.2704918032786887</v>
      </c>
      <c r="KT5" s="521" t="str">
        <f t="shared" si="175"/>
        <v>Lên lớp</v>
      </c>
      <c r="KU5" s="1235"/>
      <c r="KV5" s="1668">
        <v>6.8</v>
      </c>
      <c r="KW5" s="1682">
        <v>6</v>
      </c>
      <c r="KX5" s="9"/>
      <c r="KY5" s="5">
        <f t="shared" si="189"/>
        <v>6.3</v>
      </c>
      <c r="KZ5" s="25">
        <f t="shared" si="190"/>
        <v>6.3</v>
      </c>
      <c r="LA5" s="176" t="str">
        <f t="shared" si="191"/>
        <v>6.3</v>
      </c>
      <c r="LB5" s="118" t="str">
        <f t="shared" si="192"/>
        <v>C</v>
      </c>
      <c r="LC5" s="117">
        <f t="shared" si="193"/>
        <v>2</v>
      </c>
      <c r="LD5" s="117" t="str">
        <f t="shared" si="194"/>
        <v>2.0</v>
      </c>
      <c r="LE5" s="10">
        <v>4</v>
      </c>
      <c r="LF5" s="27">
        <v>4</v>
      </c>
      <c r="LG5" s="122">
        <v>7.4</v>
      </c>
      <c r="LH5" s="97">
        <v>7</v>
      </c>
      <c r="LI5" s="97"/>
      <c r="LJ5" s="5">
        <f t="shared" si="195"/>
        <v>7.2</v>
      </c>
      <c r="LK5" s="25">
        <f t="shared" si="196"/>
        <v>7.2</v>
      </c>
      <c r="LL5" s="176" t="str">
        <f t="shared" si="197"/>
        <v>7.2</v>
      </c>
      <c r="LM5" s="118" t="str">
        <f t="shared" si="198"/>
        <v>B</v>
      </c>
      <c r="LN5" s="117">
        <f t="shared" si="199"/>
        <v>3</v>
      </c>
      <c r="LO5" s="117" t="str">
        <f t="shared" si="200"/>
        <v>3.0</v>
      </c>
      <c r="LP5" s="10">
        <v>1</v>
      </c>
      <c r="LQ5" s="27">
        <v>1</v>
      </c>
      <c r="LR5" s="1011">
        <v>7.6</v>
      </c>
      <c r="LS5" s="121">
        <v>7.5</v>
      </c>
      <c r="LT5" s="1624"/>
      <c r="LU5" s="5">
        <f t="shared" si="201"/>
        <v>7.5</v>
      </c>
      <c r="LV5" s="25">
        <f t="shared" si="202"/>
        <v>7.5</v>
      </c>
      <c r="LW5" s="176" t="str">
        <f t="shared" si="203"/>
        <v>7.5</v>
      </c>
      <c r="LX5" s="118" t="str">
        <f t="shared" si="204"/>
        <v>B</v>
      </c>
      <c r="LY5" s="117">
        <f t="shared" si="205"/>
        <v>3</v>
      </c>
      <c r="LZ5" s="117" t="str">
        <f t="shared" si="206"/>
        <v>3.0</v>
      </c>
      <c r="MA5" s="10">
        <v>1</v>
      </c>
      <c r="MB5" s="27">
        <v>1</v>
      </c>
      <c r="MC5" s="31">
        <v>8.1999999999999993</v>
      </c>
      <c r="MD5" s="800">
        <v>9</v>
      </c>
      <c r="ME5" s="5"/>
      <c r="MF5" s="53">
        <f t="shared" si="207"/>
        <v>8.6999999999999993</v>
      </c>
      <c r="MG5" s="54">
        <f t="shared" si="208"/>
        <v>8.6999999999999993</v>
      </c>
      <c r="MH5" s="183" t="str">
        <f t="shared" si="176"/>
        <v>8.7</v>
      </c>
      <c r="MI5" s="51" t="str">
        <f t="shared" si="177"/>
        <v>A</v>
      </c>
      <c r="MJ5" s="55">
        <f t="shared" si="178"/>
        <v>4</v>
      </c>
      <c r="MK5" s="55" t="str">
        <f t="shared" si="179"/>
        <v>4.0</v>
      </c>
      <c r="ML5" s="170">
        <v>2</v>
      </c>
      <c r="MM5" s="401">
        <v>2</v>
      </c>
      <c r="MN5" s="1718">
        <v>8</v>
      </c>
      <c r="MO5" s="1682">
        <v>8</v>
      </c>
      <c r="MP5" s="9"/>
      <c r="MQ5" s="53">
        <f t="shared" si="209"/>
        <v>8</v>
      </c>
      <c r="MR5" s="54">
        <f t="shared" si="210"/>
        <v>8</v>
      </c>
      <c r="MS5" s="183" t="str">
        <f t="shared" si="211"/>
        <v>8.0</v>
      </c>
      <c r="MT5" s="51" t="str">
        <f t="shared" si="212"/>
        <v>B+</v>
      </c>
      <c r="MU5" s="55">
        <f t="shared" si="213"/>
        <v>3.5</v>
      </c>
      <c r="MV5" s="55" t="str">
        <f t="shared" si="214"/>
        <v>3.5</v>
      </c>
      <c r="MW5" s="170">
        <v>2</v>
      </c>
      <c r="MX5" s="401">
        <v>2</v>
      </c>
      <c r="MY5" s="1712">
        <v>6.2</v>
      </c>
      <c r="MZ5" s="1711">
        <v>7</v>
      </c>
      <c r="NA5" s="9"/>
      <c r="NB5" s="53">
        <f t="shared" si="215"/>
        <v>6.7</v>
      </c>
      <c r="NC5" s="54">
        <f t="shared" si="216"/>
        <v>6.7</v>
      </c>
      <c r="ND5" s="183" t="str">
        <f t="shared" si="217"/>
        <v>6.7</v>
      </c>
      <c r="NE5" s="51" t="str">
        <f t="shared" si="218"/>
        <v>C+</v>
      </c>
      <c r="NF5" s="55">
        <f t="shared" si="219"/>
        <v>2.5</v>
      </c>
      <c r="NG5" s="55" t="str">
        <f t="shared" si="220"/>
        <v>2.5</v>
      </c>
      <c r="NH5" s="170">
        <v>2</v>
      </c>
      <c r="NI5" s="401">
        <v>2</v>
      </c>
      <c r="NJ5" s="1719">
        <f t="shared" si="221"/>
        <v>12</v>
      </c>
      <c r="NK5" s="1720">
        <f t="shared" si="222"/>
        <v>2.8333333333333335</v>
      </c>
      <c r="NL5" s="1721" t="str">
        <f t="shared" si="223"/>
        <v>2.83</v>
      </c>
    </row>
    <row r="6" spans="1:376" ht="18.75" x14ac:dyDescent="0.3">
      <c r="A6" s="126">
        <v>31</v>
      </c>
      <c r="B6" s="126" t="s">
        <v>99</v>
      </c>
      <c r="C6" s="127" t="s">
        <v>256</v>
      </c>
      <c r="D6" s="613" t="s">
        <v>257</v>
      </c>
      <c r="E6" s="614" t="s">
        <v>258</v>
      </c>
      <c r="F6" s="148"/>
      <c r="G6" s="211" t="s">
        <v>350</v>
      </c>
      <c r="H6" s="212" t="s">
        <v>16</v>
      </c>
      <c r="I6" s="355" t="s">
        <v>114</v>
      </c>
      <c r="J6" s="377">
        <v>7.5</v>
      </c>
      <c r="K6" s="381" t="str">
        <f t="shared" si="0"/>
        <v>7.5</v>
      </c>
      <c r="L6" s="302" t="str">
        <f t="shared" si="1"/>
        <v>B</v>
      </c>
      <c r="M6" s="117">
        <f t="shared" si="2"/>
        <v>3</v>
      </c>
      <c r="N6" s="67" t="str">
        <f t="shared" si="3"/>
        <v>3.0</v>
      </c>
      <c r="O6" s="1097">
        <v>6</v>
      </c>
      <c r="P6" s="176" t="str">
        <f t="shared" si="4"/>
        <v>6.0</v>
      </c>
      <c r="Q6" s="118" t="str">
        <f t="shared" si="5"/>
        <v>C</v>
      </c>
      <c r="R6" s="117">
        <f t="shared" si="6"/>
        <v>2</v>
      </c>
      <c r="S6" s="67" t="str">
        <f t="shared" si="7"/>
        <v>2.0</v>
      </c>
      <c r="T6" s="155">
        <v>8</v>
      </c>
      <c r="U6" s="123">
        <v>6</v>
      </c>
      <c r="V6" s="125"/>
      <c r="W6" s="5">
        <f t="shared" si="8"/>
        <v>6.8</v>
      </c>
      <c r="X6" s="25">
        <f t="shared" si="9"/>
        <v>6.8</v>
      </c>
      <c r="Y6" s="176" t="str">
        <f t="shared" si="10"/>
        <v>6.8</v>
      </c>
      <c r="Z6" s="118" t="str">
        <f t="shared" si="11"/>
        <v>C+</v>
      </c>
      <c r="AA6" s="117">
        <f t="shared" si="12"/>
        <v>2.5</v>
      </c>
      <c r="AB6" s="117" t="str">
        <f t="shared" si="13"/>
        <v>2.5</v>
      </c>
      <c r="AC6" s="10">
        <v>3</v>
      </c>
      <c r="AD6" s="28">
        <v>3</v>
      </c>
      <c r="AE6" s="155">
        <v>5.8</v>
      </c>
      <c r="AF6" s="140">
        <v>7</v>
      </c>
      <c r="AG6" s="123"/>
      <c r="AH6" s="53">
        <f t="shared" si="14"/>
        <v>6.5</v>
      </c>
      <c r="AI6" s="54">
        <f t="shared" si="15"/>
        <v>6.5</v>
      </c>
      <c r="AJ6" s="183" t="str">
        <f t="shared" si="16"/>
        <v>6.5</v>
      </c>
      <c r="AK6" s="51" t="str">
        <f t="shared" si="17"/>
        <v>C+</v>
      </c>
      <c r="AL6" s="55">
        <f t="shared" si="18"/>
        <v>2.5</v>
      </c>
      <c r="AM6" s="55" t="str">
        <f t="shared" si="19"/>
        <v>2.5</v>
      </c>
      <c r="AN6" s="112">
        <v>3</v>
      </c>
      <c r="AO6" s="88">
        <v>3</v>
      </c>
      <c r="AP6" s="153">
        <v>6.3</v>
      </c>
      <c r="AQ6" s="123">
        <v>6</v>
      </c>
      <c r="AR6" s="125"/>
      <c r="AS6" s="5">
        <f t="shared" si="20"/>
        <v>6.1</v>
      </c>
      <c r="AT6" s="25">
        <f t="shared" si="21"/>
        <v>6.1</v>
      </c>
      <c r="AU6" s="176" t="str">
        <f t="shared" si="22"/>
        <v>6.1</v>
      </c>
      <c r="AV6" s="118" t="str">
        <f t="shared" si="23"/>
        <v>C</v>
      </c>
      <c r="AW6" s="117">
        <f t="shared" si="24"/>
        <v>2</v>
      </c>
      <c r="AX6" s="117" t="str">
        <f t="shared" si="25"/>
        <v>2.0</v>
      </c>
      <c r="AY6" s="10">
        <v>3</v>
      </c>
      <c r="AZ6" s="28">
        <v>3</v>
      </c>
      <c r="BA6" s="159">
        <v>7.3</v>
      </c>
      <c r="BB6" s="140">
        <v>6</v>
      </c>
      <c r="BC6" s="125"/>
      <c r="BD6" s="5">
        <f t="shared" si="26"/>
        <v>6.5</v>
      </c>
      <c r="BE6" s="25">
        <f t="shared" si="27"/>
        <v>6.5</v>
      </c>
      <c r="BF6" s="176" t="str">
        <f t="shared" si="28"/>
        <v>6.5</v>
      </c>
      <c r="BG6" s="118" t="str">
        <f t="shared" si="29"/>
        <v>C+</v>
      </c>
      <c r="BH6" s="117">
        <f t="shared" si="30"/>
        <v>2.5</v>
      </c>
      <c r="BI6" s="117" t="str">
        <f t="shared" si="31"/>
        <v>2.5</v>
      </c>
      <c r="BJ6" s="10">
        <v>4</v>
      </c>
      <c r="BK6" s="28">
        <v>4</v>
      </c>
      <c r="BL6" s="122">
        <v>5.0999999999999996</v>
      </c>
      <c r="BM6" s="121">
        <v>4</v>
      </c>
      <c r="BN6" s="121"/>
      <c r="BO6" s="5">
        <f t="shared" si="32"/>
        <v>4.4000000000000004</v>
      </c>
      <c r="BP6" s="25">
        <f t="shared" si="33"/>
        <v>4.4000000000000004</v>
      </c>
      <c r="BQ6" s="176" t="str">
        <f t="shared" si="34"/>
        <v>4.4</v>
      </c>
      <c r="BR6" s="118" t="str">
        <f t="shared" si="35"/>
        <v>D</v>
      </c>
      <c r="BS6" s="117">
        <f t="shared" si="36"/>
        <v>1</v>
      </c>
      <c r="BT6" s="117" t="str">
        <f t="shared" si="37"/>
        <v>1.0</v>
      </c>
      <c r="BU6" s="10">
        <v>3</v>
      </c>
      <c r="BV6" s="27">
        <v>3</v>
      </c>
      <c r="BW6" s="159">
        <v>5</v>
      </c>
      <c r="BX6" s="163">
        <v>9</v>
      </c>
      <c r="BY6" s="163"/>
      <c r="BZ6" s="5">
        <f t="shared" si="38"/>
        <v>7.4</v>
      </c>
      <c r="CA6" s="25">
        <f t="shared" si="39"/>
        <v>7.4</v>
      </c>
      <c r="CB6" s="176" t="str">
        <f t="shared" si="40"/>
        <v>7.4</v>
      </c>
      <c r="CC6" s="118" t="str">
        <f t="shared" si="41"/>
        <v>B</v>
      </c>
      <c r="CD6" s="117">
        <f t="shared" si="42"/>
        <v>3</v>
      </c>
      <c r="CE6" s="117" t="str">
        <f t="shared" si="43"/>
        <v>3.0</v>
      </c>
      <c r="CF6" s="10">
        <v>2</v>
      </c>
      <c r="CG6" s="27">
        <v>2</v>
      </c>
      <c r="CH6" s="111">
        <f t="shared" si="44"/>
        <v>18</v>
      </c>
      <c r="CI6" s="109">
        <f t="shared" si="45"/>
        <v>2.2222222222222223</v>
      </c>
      <c r="CJ6" s="105" t="str">
        <f t="shared" si="46"/>
        <v>2.22</v>
      </c>
      <c r="CK6" s="106" t="str">
        <f t="shared" si="47"/>
        <v>Lên lớp</v>
      </c>
      <c r="CL6" s="107">
        <f t="shared" si="48"/>
        <v>18</v>
      </c>
      <c r="CM6" s="108">
        <f t="shared" si="49"/>
        <v>2.2222222222222223</v>
      </c>
      <c r="CN6" s="412" t="str">
        <f t="shared" si="50"/>
        <v>Lên lớp</v>
      </c>
      <c r="CO6" s="421"/>
      <c r="CP6" s="122">
        <v>6</v>
      </c>
      <c r="CQ6" s="97">
        <v>6</v>
      </c>
      <c r="CR6" s="97"/>
      <c r="CS6" s="5">
        <f t="shared" si="51"/>
        <v>6</v>
      </c>
      <c r="CT6" s="25">
        <f t="shared" si="52"/>
        <v>6</v>
      </c>
      <c r="CU6" s="176" t="str">
        <f t="shared" si="53"/>
        <v>6.0</v>
      </c>
      <c r="CV6" s="118" t="str">
        <f t="shared" si="54"/>
        <v>C</v>
      </c>
      <c r="CW6" s="117">
        <f t="shared" si="55"/>
        <v>2</v>
      </c>
      <c r="CX6" s="117" t="str">
        <f t="shared" si="56"/>
        <v>2.0</v>
      </c>
      <c r="CY6" s="10">
        <v>2</v>
      </c>
      <c r="CZ6" s="27">
        <v>2</v>
      </c>
      <c r="DA6" s="122">
        <v>6.1</v>
      </c>
      <c r="DB6" s="97">
        <v>7</v>
      </c>
      <c r="DC6" s="97"/>
      <c r="DD6" s="5">
        <f t="shared" si="57"/>
        <v>6.6</v>
      </c>
      <c r="DE6" s="25">
        <f t="shared" si="58"/>
        <v>6.6</v>
      </c>
      <c r="DF6" s="176" t="str">
        <f t="shared" si="59"/>
        <v>6.6</v>
      </c>
      <c r="DG6" s="118" t="str">
        <f t="shared" si="60"/>
        <v>C+</v>
      </c>
      <c r="DH6" s="117">
        <f t="shared" si="61"/>
        <v>2.5</v>
      </c>
      <c r="DI6" s="117" t="str">
        <f t="shared" si="62"/>
        <v>2.5</v>
      </c>
      <c r="DJ6" s="10">
        <v>2</v>
      </c>
      <c r="DK6" s="27">
        <v>2</v>
      </c>
      <c r="DL6" s="122">
        <v>7.2</v>
      </c>
      <c r="DM6" s="97">
        <v>8</v>
      </c>
      <c r="DN6" s="97"/>
      <c r="DO6" s="5">
        <f t="shared" si="63"/>
        <v>7.7</v>
      </c>
      <c r="DP6" s="25">
        <f t="shared" si="64"/>
        <v>7.7</v>
      </c>
      <c r="DQ6" s="176" t="str">
        <f t="shared" si="65"/>
        <v>7.7</v>
      </c>
      <c r="DR6" s="118" t="str">
        <f t="shared" si="66"/>
        <v>B</v>
      </c>
      <c r="DS6" s="117">
        <f t="shared" si="67"/>
        <v>3</v>
      </c>
      <c r="DT6" s="117" t="str">
        <f t="shared" si="68"/>
        <v>3.0</v>
      </c>
      <c r="DU6" s="10">
        <v>2</v>
      </c>
      <c r="DV6" s="27">
        <v>2</v>
      </c>
      <c r="DW6" s="122">
        <v>6.3</v>
      </c>
      <c r="DX6" s="97">
        <v>6</v>
      </c>
      <c r="DY6" s="97"/>
      <c r="DZ6" s="5">
        <f t="shared" si="69"/>
        <v>6.1</v>
      </c>
      <c r="EA6" s="25">
        <f t="shared" si="70"/>
        <v>6.1</v>
      </c>
      <c r="EB6" s="176" t="str">
        <f t="shared" si="71"/>
        <v>6.1</v>
      </c>
      <c r="EC6" s="118" t="str">
        <f t="shared" si="72"/>
        <v>C</v>
      </c>
      <c r="ED6" s="117">
        <f t="shared" si="73"/>
        <v>2</v>
      </c>
      <c r="EE6" s="117" t="str">
        <f t="shared" si="74"/>
        <v>2.0</v>
      </c>
      <c r="EF6" s="10">
        <v>3</v>
      </c>
      <c r="EG6" s="27">
        <v>3</v>
      </c>
      <c r="EH6" s="122">
        <v>7</v>
      </c>
      <c r="EI6" s="97">
        <v>9</v>
      </c>
      <c r="EJ6" s="97"/>
      <c r="EK6" s="5">
        <f t="shared" si="75"/>
        <v>8.1999999999999993</v>
      </c>
      <c r="EL6" s="25">
        <f t="shared" si="76"/>
        <v>8.1999999999999993</v>
      </c>
      <c r="EM6" s="176" t="str">
        <f t="shared" si="77"/>
        <v>8.2</v>
      </c>
      <c r="EN6" s="118" t="str">
        <f t="shared" si="78"/>
        <v>B+</v>
      </c>
      <c r="EO6" s="117">
        <f t="shared" si="79"/>
        <v>3.5</v>
      </c>
      <c r="EP6" s="117" t="str">
        <f t="shared" si="80"/>
        <v>3.5</v>
      </c>
      <c r="EQ6" s="10">
        <v>4</v>
      </c>
      <c r="ER6" s="27">
        <v>4</v>
      </c>
      <c r="ES6" s="122">
        <v>7.2</v>
      </c>
      <c r="ET6" s="97">
        <v>7</v>
      </c>
      <c r="EU6" s="97"/>
      <c r="EV6" s="5">
        <f t="shared" si="81"/>
        <v>7.1</v>
      </c>
      <c r="EW6" s="25">
        <f t="shared" si="82"/>
        <v>7.1</v>
      </c>
      <c r="EX6" s="176" t="str">
        <f t="shared" si="83"/>
        <v>7.1</v>
      </c>
      <c r="EY6" s="118" t="str">
        <f t="shared" si="84"/>
        <v>B</v>
      </c>
      <c r="EZ6" s="117">
        <f t="shared" si="85"/>
        <v>3</v>
      </c>
      <c r="FA6" s="117" t="str">
        <f t="shared" si="86"/>
        <v>3.0</v>
      </c>
      <c r="FB6" s="10">
        <v>3</v>
      </c>
      <c r="FC6" s="27">
        <v>3</v>
      </c>
      <c r="FD6" s="508">
        <v>6</v>
      </c>
      <c r="FE6" s="97">
        <v>7</v>
      </c>
      <c r="FF6" s="547"/>
      <c r="FG6" s="5">
        <f t="shared" si="87"/>
        <v>6.6</v>
      </c>
      <c r="FH6" s="25">
        <f t="shared" si="88"/>
        <v>6.6</v>
      </c>
      <c r="FI6" s="176" t="str">
        <f t="shared" si="89"/>
        <v>6.6</v>
      </c>
      <c r="FJ6" s="118" t="str">
        <f t="shared" si="90"/>
        <v>C+</v>
      </c>
      <c r="FK6" s="117">
        <f t="shared" si="91"/>
        <v>2.5</v>
      </c>
      <c r="FL6" s="117" t="str">
        <f t="shared" si="92"/>
        <v>2.5</v>
      </c>
      <c r="FM6" s="10">
        <v>2</v>
      </c>
      <c r="FN6" s="27">
        <v>2</v>
      </c>
      <c r="FO6" s="497">
        <f t="shared" si="93"/>
        <v>18</v>
      </c>
      <c r="FP6" s="498">
        <f t="shared" si="94"/>
        <v>2.7222222222222223</v>
      </c>
      <c r="FQ6" s="499" t="str">
        <f t="shared" si="95"/>
        <v>2.72</v>
      </c>
      <c r="FR6" s="16" t="str">
        <f t="shared" si="96"/>
        <v>Lên lớp</v>
      </c>
      <c r="FS6" s="497">
        <f t="shared" si="97"/>
        <v>36</v>
      </c>
      <c r="FT6" s="498">
        <f t="shared" si="98"/>
        <v>2.4722222222222223</v>
      </c>
      <c r="FU6" s="499" t="str">
        <f t="shared" si="99"/>
        <v>2.47</v>
      </c>
      <c r="FV6" s="504">
        <f t="shared" si="100"/>
        <v>36</v>
      </c>
      <c r="FW6" s="500">
        <f t="shared" si="101"/>
        <v>6.6222222222222227</v>
      </c>
      <c r="FX6" s="501">
        <f t="shared" si="102"/>
        <v>2.4722222222222223</v>
      </c>
      <c r="FY6" s="502" t="str">
        <f t="shared" si="103"/>
        <v>Lên lớp</v>
      </c>
      <c r="FZ6" s="488"/>
      <c r="GA6" s="833">
        <v>7.1</v>
      </c>
      <c r="GB6" s="800">
        <v>9</v>
      </c>
      <c r="GC6" s="800"/>
      <c r="GD6" s="5">
        <f t="shared" si="104"/>
        <v>8.1999999999999993</v>
      </c>
      <c r="GE6" s="25">
        <f t="shared" si="105"/>
        <v>8.1999999999999993</v>
      </c>
      <c r="GF6" s="176" t="str">
        <f t="shared" si="106"/>
        <v>8.2</v>
      </c>
      <c r="GG6" s="118" t="str">
        <f t="shared" si="107"/>
        <v>B+</v>
      </c>
      <c r="GH6" s="117">
        <f t="shared" si="108"/>
        <v>3.5</v>
      </c>
      <c r="GI6" s="117" t="str">
        <f t="shared" si="109"/>
        <v>3.5</v>
      </c>
      <c r="GJ6" s="10">
        <v>2</v>
      </c>
      <c r="GK6" s="27">
        <v>2</v>
      </c>
      <c r="GL6" s="159">
        <v>8.4</v>
      </c>
      <c r="GM6" s="163">
        <v>10</v>
      </c>
      <c r="GN6" s="640"/>
      <c r="GO6" s="5">
        <f t="shared" si="110"/>
        <v>9.4</v>
      </c>
      <c r="GP6" s="25">
        <f t="shared" si="111"/>
        <v>9.4</v>
      </c>
      <c r="GQ6" s="176" t="str">
        <f t="shared" si="112"/>
        <v>9.4</v>
      </c>
      <c r="GR6" s="118" t="str">
        <f t="shared" si="113"/>
        <v>A</v>
      </c>
      <c r="GS6" s="117">
        <f t="shared" si="114"/>
        <v>4</v>
      </c>
      <c r="GT6" s="117" t="str">
        <f t="shared" si="115"/>
        <v>4.0</v>
      </c>
      <c r="GU6" s="622">
        <v>2</v>
      </c>
      <c r="GV6" s="27">
        <v>2</v>
      </c>
      <c r="GW6" s="159">
        <v>5.0999999999999996</v>
      </c>
      <c r="GX6" s="163">
        <v>4</v>
      </c>
      <c r="GY6" s="640"/>
      <c r="GZ6" s="5">
        <f t="shared" si="116"/>
        <v>4.4000000000000004</v>
      </c>
      <c r="HA6" s="25">
        <f t="shared" si="117"/>
        <v>4.4000000000000004</v>
      </c>
      <c r="HB6" s="176" t="str">
        <f t="shared" si="118"/>
        <v>4.4</v>
      </c>
      <c r="HC6" s="118" t="str">
        <f t="shared" si="119"/>
        <v>D</v>
      </c>
      <c r="HD6" s="117">
        <f t="shared" si="120"/>
        <v>1</v>
      </c>
      <c r="HE6" s="117" t="str">
        <f t="shared" si="121"/>
        <v>1.0</v>
      </c>
      <c r="HF6" s="10">
        <v>3</v>
      </c>
      <c r="HG6" s="28">
        <v>3</v>
      </c>
      <c r="HH6" s="159">
        <v>8</v>
      </c>
      <c r="HI6" s="163">
        <v>7</v>
      </c>
      <c r="HJ6" s="640"/>
      <c r="HK6" s="5">
        <f t="shared" si="122"/>
        <v>7.4</v>
      </c>
      <c r="HL6" s="25">
        <f t="shared" si="123"/>
        <v>7.4</v>
      </c>
      <c r="HM6" s="176" t="str">
        <f t="shared" si="124"/>
        <v>7.4</v>
      </c>
      <c r="HN6" s="118" t="str">
        <f t="shared" si="125"/>
        <v>B</v>
      </c>
      <c r="HO6" s="117">
        <f t="shared" si="126"/>
        <v>3</v>
      </c>
      <c r="HP6" s="117" t="str">
        <f t="shared" si="127"/>
        <v>3.0</v>
      </c>
      <c r="HQ6" s="10">
        <v>3</v>
      </c>
      <c r="HR6" s="27">
        <v>3</v>
      </c>
      <c r="HS6" s="362">
        <v>8</v>
      </c>
      <c r="HT6" s="121">
        <v>10</v>
      </c>
      <c r="HU6" s="121"/>
      <c r="HV6" s="5">
        <f t="shared" si="128"/>
        <v>9.1999999999999993</v>
      </c>
      <c r="HW6" s="25">
        <f t="shared" si="129"/>
        <v>9.1999999999999993</v>
      </c>
      <c r="HX6" s="176" t="str">
        <f t="shared" si="130"/>
        <v>9.2</v>
      </c>
      <c r="HY6" s="118" t="str">
        <f t="shared" si="131"/>
        <v>A</v>
      </c>
      <c r="HZ6" s="117">
        <f t="shared" si="132"/>
        <v>4</v>
      </c>
      <c r="IA6" s="117" t="str">
        <f t="shared" si="133"/>
        <v>4.0</v>
      </c>
      <c r="IB6" s="10">
        <v>3</v>
      </c>
      <c r="IC6" s="27">
        <v>3</v>
      </c>
      <c r="ID6" s="31">
        <v>7.2</v>
      </c>
      <c r="IE6" s="800">
        <v>8</v>
      </c>
      <c r="IF6" s="800"/>
      <c r="IG6" s="816">
        <f t="shared" si="134"/>
        <v>7.7</v>
      </c>
      <c r="IH6" s="817">
        <f t="shared" si="135"/>
        <v>7.7</v>
      </c>
      <c r="II6" s="818" t="str">
        <f t="shared" si="136"/>
        <v>7.7</v>
      </c>
      <c r="IJ6" s="819" t="str">
        <f t="shared" si="137"/>
        <v>B</v>
      </c>
      <c r="IK6" s="820">
        <f t="shared" si="138"/>
        <v>3</v>
      </c>
      <c r="IL6" s="820" t="str">
        <f t="shared" si="139"/>
        <v>3.0</v>
      </c>
      <c r="IM6" s="821">
        <v>2</v>
      </c>
      <c r="IN6" s="822">
        <v>2</v>
      </c>
      <c r="IO6" s="122">
        <v>7</v>
      </c>
      <c r="IP6" s="97">
        <v>8</v>
      </c>
      <c r="IQ6" s="97"/>
      <c r="IR6" s="5">
        <f t="shared" si="140"/>
        <v>7.6</v>
      </c>
      <c r="IS6" s="25">
        <f t="shared" si="141"/>
        <v>7.6</v>
      </c>
      <c r="IT6" s="176" t="str">
        <f t="shared" si="142"/>
        <v>7.6</v>
      </c>
      <c r="IU6" s="118" t="str">
        <f t="shared" si="143"/>
        <v>B</v>
      </c>
      <c r="IV6" s="117">
        <f t="shared" si="144"/>
        <v>3</v>
      </c>
      <c r="IW6" s="117" t="str">
        <f t="shared" si="145"/>
        <v>3.0</v>
      </c>
      <c r="IX6" s="10">
        <v>3</v>
      </c>
      <c r="IY6" s="27">
        <v>3</v>
      </c>
      <c r="IZ6" s="508">
        <v>8.6999999999999993</v>
      </c>
      <c r="JA6" s="97">
        <v>8</v>
      </c>
      <c r="JB6" s="547"/>
      <c r="JC6" s="5">
        <f t="shared" si="146"/>
        <v>8.3000000000000007</v>
      </c>
      <c r="JD6" s="25">
        <f t="shared" si="147"/>
        <v>8.3000000000000007</v>
      </c>
      <c r="JE6" s="176" t="str">
        <f t="shared" si="148"/>
        <v>8.3</v>
      </c>
      <c r="JF6" s="118" t="str">
        <f t="shared" si="149"/>
        <v>B+</v>
      </c>
      <c r="JG6" s="117">
        <f t="shared" si="150"/>
        <v>3.5</v>
      </c>
      <c r="JH6" s="117" t="str">
        <f t="shared" si="151"/>
        <v>3.5</v>
      </c>
      <c r="JI6" s="10">
        <v>2</v>
      </c>
      <c r="JJ6" s="27">
        <v>2</v>
      </c>
      <c r="JK6" s="31">
        <v>6.7</v>
      </c>
      <c r="JL6" s="800">
        <v>9</v>
      </c>
      <c r="JM6" s="801"/>
      <c r="JN6" s="5">
        <f t="shared" si="152"/>
        <v>8.1</v>
      </c>
      <c r="JO6" s="25">
        <f t="shared" si="153"/>
        <v>8.1</v>
      </c>
      <c r="JP6" s="176" t="str">
        <f t="shared" si="154"/>
        <v>8.1</v>
      </c>
      <c r="JQ6" s="118" t="str">
        <f t="shared" si="155"/>
        <v>B+</v>
      </c>
      <c r="JR6" s="117">
        <f t="shared" si="156"/>
        <v>3.5</v>
      </c>
      <c r="JS6" s="117" t="str">
        <f t="shared" si="157"/>
        <v>3.5</v>
      </c>
      <c r="JT6" s="10">
        <v>3</v>
      </c>
      <c r="JU6" s="27">
        <v>3</v>
      </c>
      <c r="JV6" s="122">
        <v>6.8</v>
      </c>
      <c r="JW6" s="454">
        <v>6</v>
      </c>
      <c r="JX6" s="454"/>
      <c r="JY6" s="5">
        <f t="shared" si="188"/>
        <v>6.3</v>
      </c>
      <c r="JZ6" s="25">
        <f t="shared" si="158"/>
        <v>6.3</v>
      </c>
      <c r="KA6" s="176" t="str">
        <f t="shared" si="159"/>
        <v>6.3</v>
      </c>
      <c r="KB6" s="118" t="str">
        <f t="shared" si="160"/>
        <v>C</v>
      </c>
      <c r="KC6" s="117">
        <f t="shared" si="161"/>
        <v>2</v>
      </c>
      <c r="KD6" s="117" t="str">
        <f t="shared" si="162"/>
        <v>2.0</v>
      </c>
      <c r="KE6" s="10">
        <v>2</v>
      </c>
      <c r="KF6" s="27">
        <v>2</v>
      </c>
      <c r="KG6" s="884">
        <f t="shared" si="163"/>
        <v>25</v>
      </c>
      <c r="KH6" s="885">
        <f t="shared" si="164"/>
        <v>3.02</v>
      </c>
      <c r="KI6" s="886" t="str">
        <f t="shared" si="165"/>
        <v>3.02</v>
      </c>
      <c r="KJ6" s="521" t="str">
        <f t="shared" si="166"/>
        <v>Lên lớp</v>
      </c>
      <c r="KK6" s="887">
        <f t="shared" si="167"/>
        <v>61</v>
      </c>
      <c r="KL6" s="885">
        <f t="shared" si="168"/>
        <v>2.6967213114754101</v>
      </c>
      <c r="KM6" s="886" t="str">
        <f t="shared" si="169"/>
        <v>2.70</v>
      </c>
      <c r="KN6" s="888">
        <f t="shared" si="170"/>
        <v>25</v>
      </c>
      <c r="KO6" s="889">
        <f t="shared" si="171"/>
        <v>7.5960000000000001</v>
      </c>
      <c r="KP6" s="890">
        <f t="shared" si="172"/>
        <v>3.02</v>
      </c>
      <c r="KQ6" s="891">
        <f t="shared" si="224"/>
        <v>61</v>
      </c>
      <c r="KR6" s="892">
        <f t="shared" si="173"/>
        <v>7.0213114754098367</v>
      </c>
      <c r="KS6" s="893">
        <f t="shared" si="174"/>
        <v>2.6967213114754101</v>
      </c>
      <c r="KT6" s="521" t="str">
        <f t="shared" si="175"/>
        <v>Lên lớp</v>
      </c>
      <c r="KU6" s="1235"/>
      <c r="KV6" s="1668">
        <v>6</v>
      </c>
      <c r="KW6" s="1682">
        <v>5</v>
      </c>
      <c r="KX6" s="9"/>
      <c r="KY6" s="5">
        <f t="shared" si="189"/>
        <v>5.4</v>
      </c>
      <c r="KZ6" s="25">
        <f t="shared" si="190"/>
        <v>5.4</v>
      </c>
      <c r="LA6" s="176" t="str">
        <f t="shared" si="191"/>
        <v>5.4</v>
      </c>
      <c r="LB6" s="118" t="str">
        <f t="shared" si="192"/>
        <v>D+</v>
      </c>
      <c r="LC6" s="117">
        <f t="shared" si="193"/>
        <v>1.5</v>
      </c>
      <c r="LD6" s="117" t="str">
        <f t="shared" si="194"/>
        <v>1.5</v>
      </c>
      <c r="LE6" s="10">
        <v>4</v>
      </c>
      <c r="LF6" s="27">
        <v>4</v>
      </c>
      <c r="LG6" s="122">
        <v>6.6</v>
      </c>
      <c r="LH6" s="97">
        <v>7</v>
      </c>
      <c r="LI6" s="97"/>
      <c r="LJ6" s="5">
        <f t="shared" si="195"/>
        <v>6.8</v>
      </c>
      <c r="LK6" s="25">
        <f t="shared" si="196"/>
        <v>6.8</v>
      </c>
      <c r="LL6" s="176" t="str">
        <f t="shared" si="197"/>
        <v>6.8</v>
      </c>
      <c r="LM6" s="118" t="str">
        <f t="shared" si="198"/>
        <v>C+</v>
      </c>
      <c r="LN6" s="117">
        <f t="shared" si="199"/>
        <v>2.5</v>
      </c>
      <c r="LO6" s="117" t="str">
        <f t="shared" si="200"/>
        <v>2.5</v>
      </c>
      <c r="LP6" s="10">
        <v>1</v>
      </c>
      <c r="LQ6" s="27">
        <v>1</v>
      </c>
      <c r="LR6" s="1011">
        <v>7</v>
      </c>
      <c r="LS6" s="121">
        <v>6</v>
      </c>
      <c r="LT6" s="1624"/>
      <c r="LU6" s="5">
        <f t="shared" si="201"/>
        <v>6.4</v>
      </c>
      <c r="LV6" s="25">
        <f t="shared" si="202"/>
        <v>6.4</v>
      </c>
      <c r="LW6" s="176" t="str">
        <f t="shared" si="203"/>
        <v>6.4</v>
      </c>
      <c r="LX6" s="118" t="str">
        <f t="shared" si="204"/>
        <v>C</v>
      </c>
      <c r="LY6" s="117">
        <f t="shared" si="205"/>
        <v>2</v>
      </c>
      <c r="LZ6" s="117" t="str">
        <f t="shared" si="206"/>
        <v>2.0</v>
      </c>
      <c r="MA6" s="10">
        <v>1</v>
      </c>
      <c r="MB6" s="27">
        <v>1</v>
      </c>
      <c r="MC6" s="31">
        <v>7</v>
      </c>
      <c r="MD6" s="800">
        <v>9</v>
      </c>
      <c r="ME6" s="5"/>
      <c r="MF6" s="53">
        <f t="shared" si="207"/>
        <v>8.1999999999999993</v>
      </c>
      <c r="MG6" s="54">
        <f t="shared" si="208"/>
        <v>8.1999999999999993</v>
      </c>
      <c r="MH6" s="183" t="str">
        <f t="shared" si="176"/>
        <v>8.2</v>
      </c>
      <c r="MI6" s="51" t="str">
        <f t="shared" si="177"/>
        <v>B+</v>
      </c>
      <c r="MJ6" s="55">
        <f t="shared" si="178"/>
        <v>3.5</v>
      </c>
      <c r="MK6" s="55" t="str">
        <f t="shared" si="179"/>
        <v>3.5</v>
      </c>
      <c r="ML6" s="170">
        <v>2</v>
      </c>
      <c r="MM6" s="401">
        <v>2</v>
      </c>
      <c r="MN6" s="1668">
        <v>8.3000000000000007</v>
      </c>
      <c r="MO6" s="1682">
        <v>8</v>
      </c>
      <c r="MP6" s="9"/>
      <c r="MQ6" s="53">
        <f t="shared" si="209"/>
        <v>8.1</v>
      </c>
      <c r="MR6" s="54">
        <f t="shared" si="210"/>
        <v>8.1</v>
      </c>
      <c r="MS6" s="183" t="str">
        <f t="shared" si="211"/>
        <v>8.1</v>
      </c>
      <c r="MT6" s="51" t="str">
        <f t="shared" si="212"/>
        <v>B+</v>
      </c>
      <c r="MU6" s="55">
        <f t="shared" si="213"/>
        <v>3.5</v>
      </c>
      <c r="MV6" s="55" t="str">
        <f t="shared" si="214"/>
        <v>3.5</v>
      </c>
      <c r="MW6" s="170">
        <v>2</v>
      </c>
      <c r="MX6" s="401">
        <v>2</v>
      </c>
      <c r="MY6" s="1710">
        <v>6.7</v>
      </c>
      <c r="MZ6" s="1711">
        <v>6.5</v>
      </c>
      <c r="NA6" s="9"/>
      <c r="NB6" s="53">
        <f t="shared" si="215"/>
        <v>6.6</v>
      </c>
      <c r="NC6" s="54">
        <f t="shared" si="216"/>
        <v>6.6</v>
      </c>
      <c r="ND6" s="183" t="str">
        <f t="shared" si="217"/>
        <v>6.6</v>
      </c>
      <c r="NE6" s="51" t="str">
        <f t="shared" si="218"/>
        <v>C+</v>
      </c>
      <c r="NF6" s="55">
        <f t="shared" si="219"/>
        <v>2.5</v>
      </c>
      <c r="NG6" s="55" t="str">
        <f t="shared" si="220"/>
        <v>2.5</v>
      </c>
      <c r="NH6" s="170">
        <v>2</v>
      </c>
      <c r="NI6" s="401">
        <v>2</v>
      </c>
      <c r="NJ6" s="1719">
        <f t="shared" si="221"/>
        <v>12</v>
      </c>
      <c r="NK6" s="1720">
        <f t="shared" si="222"/>
        <v>2.4583333333333335</v>
      </c>
      <c r="NL6" s="1721" t="str">
        <f t="shared" si="223"/>
        <v>2.46</v>
      </c>
    </row>
    <row r="7" spans="1:376" ht="18.75" x14ac:dyDescent="0.3">
      <c r="A7" s="126">
        <v>34</v>
      </c>
      <c r="B7" s="126" t="s">
        <v>99</v>
      </c>
      <c r="C7" s="127" t="s">
        <v>262</v>
      </c>
      <c r="D7" s="613" t="s">
        <v>102</v>
      </c>
      <c r="E7" s="614" t="s">
        <v>19</v>
      </c>
      <c r="F7" s="149"/>
      <c r="G7" s="211" t="s">
        <v>353</v>
      </c>
      <c r="H7" s="212" t="s">
        <v>16</v>
      </c>
      <c r="I7" s="355" t="s">
        <v>386</v>
      </c>
      <c r="J7" s="377">
        <v>5.8</v>
      </c>
      <c r="K7" s="381" t="str">
        <f t="shared" si="0"/>
        <v>5.8</v>
      </c>
      <c r="L7" s="302" t="str">
        <f t="shared" si="1"/>
        <v>C</v>
      </c>
      <c r="M7" s="117">
        <f t="shared" si="2"/>
        <v>2</v>
      </c>
      <c r="N7" s="67" t="str">
        <f t="shared" si="3"/>
        <v>2.0</v>
      </c>
      <c r="O7" s="1097">
        <v>6</v>
      </c>
      <c r="P7" s="176" t="str">
        <f t="shared" si="4"/>
        <v>6.0</v>
      </c>
      <c r="Q7" s="118" t="str">
        <f t="shared" si="5"/>
        <v>C</v>
      </c>
      <c r="R7" s="117">
        <f t="shared" si="6"/>
        <v>2</v>
      </c>
      <c r="S7" s="67" t="str">
        <f t="shared" si="7"/>
        <v>2.0</v>
      </c>
      <c r="T7" s="156">
        <v>6.2</v>
      </c>
      <c r="U7" s="124">
        <v>5</v>
      </c>
      <c r="V7" s="157"/>
      <c r="W7" s="5">
        <f t="shared" si="8"/>
        <v>5.5</v>
      </c>
      <c r="X7" s="25">
        <f t="shared" si="9"/>
        <v>5.5</v>
      </c>
      <c r="Y7" s="176" t="str">
        <f t="shared" si="10"/>
        <v>5.5</v>
      </c>
      <c r="Z7" s="118" t="str">
        <f t="shared" si="11"/>
        <v>C</v>
      </c>
      <c r="AA7" s="117">
        <f t="shared" si="12"/>
        <v>2</v>
      </c>
      <c r="AB7" s="117" t="str">
        <f t="shared" si="13"/>
        <v>2.0</v>
      </c>
      <c r="AC7" s="10">
        <v>3</v>
      </c>
      <c r="AD7" s="28">
        <v>3</v>
      </c>
      <c r="AE7" s="156">
        <v>7.4</v>
      </c>
      <c r="AF7" s="146">
        <v>7</v>
      </c>
      <c r="AG7" s="157"/>
      <c r="AH7" s="53">
        <f t="shared" si="14"/>
        <v>7.2</v>
      </c>
      <c r="AI7" s="54">
        <f t="shared" si="15"/>
        <v>7.2</v>
      </c>
      <c r="AJ7" s="183" t="str">
        <f t="shared" si="16"/>
        <v>7.2</v>
      </c>
      <c r="AK7" s="51" t="str">
        <f t="shared" si="17"/>
        <v>B</v>
      </c>
      <c r="AL7" s="55">
        <f t="shared" si="18"/>
        <v>3</v>
      </c>
      <c r="AM7" s="55" t="str">
        <f t="shared" si="19"/>
        <v>3.0</v>
      </c>
      <c r="AN7" s="112">
        <v>3</v>
      </c>
      <c r="AO7" s="88">
        <v>3</v>
      </c>
      <c r="AP7" s="173">
        <v>5</v>
      </c>
      <c r="AQ7" s="124">
        <v>4</v>
      </c>
      <c r="AR7" s="157"/>
      <c r="AS7" s="5">
        <f t="shared" si="20"/>
        <v>4.4000000000000004</v>
      </c>
      <c r="AT7" s="25">
        <f t="shared" si="21"/>
        <v>4.4000000000000004</v>
      </c>
      <c r="AU7" s="176" t="str">
        <f t="shared" si="22"/>
        <v>4.4</v>
      </c>
      <c r="AV7" s="118" t="str">
        <f t="shared" si="23"/>
        <v>D</v>
      </c>
      <c r="AW7" s="117">
        <f t="shared" si="24"/>
        <v>1</v>
      </c>
      <c r="AX7" s="117" t="str">
        <f t="shared" si="25"/>
        <v>1.0</v>
      </c>
      <c r="AY7" s="10">
        <v>3</v>
      </c>
      <c r="AZ7" s="28">
        <v>3</v>
      </c>
      <c r="BA7" s="160">
        <v>7.3</v>
      </c>
      <c r="BB7" s="146">
        <v>3</v>
      </c>
      <c r="BC7" s="157"/>
      <c r="BD7" s="5">
        <f t="shared" si="26"/>
        <v>4.7</v>
      </c>
      <c r="BE7" s="25">
        <f t="shared" si="27"/>
        <v>4.7</v>
      </c>
      <c r="BF7" s="176" t="str">
        <f t="shared" si="28"/>
        <v>4.7</v>
      </c>
      <c r="BG7" s="118" t="str">
        <f t="shared" si="29"/>
        <v>D</v>
      </c>
      <c r="BH7" s="117">
        <f t="shared" si="30"/>
        <v>1</v>
      </c>
      <c r="BI7" s="117" t="str">
        <f t="shared" si="31"/>
        <v>1.0</v>
      </c>
      <c r="BJ7" s="61">
        <v>4</v>
      </c>
      <c r="BK7" s="28">
        <v>4</v>
      </c>
      <c r="BL7" s="80">
        <v>5.0999999999999996</v>
      </c>
      <c r="BM7" s="79">
        <v>5</v>
      </c>
      <c r="BN7" s="79"/>
      <c r="BO7" s="5">
        <f t="shared" si="32"/>
        <v>5</v>
      </c>
      <c r="BP7" s="25">
        <f t="shared" si="33"/>
        <v>5</v>
      </c>
      <c r="BQ7" s="176" t="str">
        <f t="shared" si="34"/>
        <v>5.0</v>
      </c>
      <c r="BR7" s="118" t="str">
        <f t="shared" si="35"/>
        <v>D+</v>
      </c>
      <c r="BS7" s="117">
        <f t="shared" si="36"/>
        <v>1.5</v>
      </c>
      <c r="BT7" s="117" t="str">
        <f t="shared" si="37"/>
        <v>1.5</v>
      </c>
      <c r="BU7" s="61">
        <v>3</v>
      </c>
      <c r="BV7" s="27">
        <v>3</v>
      </c>
      <c r="BW7" s="159">
        <v>7.3</v>
      </c>
      <c r="BX7" s="163">
        <v>8</v>
      </c>
      <c r="BY7" s="163"/>
      <c r="BZ7" s="5">
        <f t="shared" si="38"/>
        <v>7.7</v>
      </c>
      <c r="CA7" s="25">
        <f t="shared" si="39"/>
        <v>7.7</v>
      </c>
      <c r="CB7" s="176" t="str">
        <f t="shared" si="40"/>
        <v>7.7</v>
      </c>
      <c r="CC7" s="118" t="str">
        <f t="shared" si="41"/>
        <v>B</v>
      </c>
      <c r="CD7" s="117">
        <f t="shared" si="42"/>
        <v>3</v>
      </c>
      <c r="CE7" s="117" t="str">
        <f t="shared" si="43"/>
        <v>3.0</v>
      </c>
      <c r="CF7" s="10">
        <v>2</v>
      </c>
      <c r="CG7" s="27">
        <v>2</v>
      </c>
      <c r="CH7" s="111">
        <f t="shared" si="44"/>
        <v>18</v>
      </c>
      <c r="CI7" s="109">
        <f t="shared" si="45"/>
        <v>1.8055555555555556</v>
      </c>
      <c r="CJ7" s="105" t="str">
        <f t="shared" si="46"/>
        <v>1.81</v>
      </c>
      <c r="CK7" s="106" t="str">
        <f t="shared" si="47"/>
        <v>Lên lớp</v>
      </c>
      <c r="CL7" s="107">
        <f t="shared" si="48"/>
        <v>18</v>
      </c>
      <c r="CM7" s="108">
        <f t="shared" si="49"/>
        <v>1.8055555555555556</v>
      </c>
      <c r="CN7" s="412" t="str">
        <f t="shared" si="50"/>
        <v>Lên lớp</v>
      </c>
      <c r="CO7" s="421"/>
      <c r="CP7" s="122">
        <v>7</v>
      </c>
      <c r="CQ7" s="97">
        <v>8</v>
      </c>
      <c r="CR7" s="97"/>
      <c r="CS7" s="5">
        <f t="shared" si="51"/>
        <v>7.6</v>
      </c>
      <c r="CT7" s="25">
        <f t="shared" si="52"/>
        <v>7.6</v>
      </c>
      <c r="CU7" s="176" t="str">
        <f t="shared" si="53"/>
        <v>7.6</v>
      </c>
      <c r="CV7" s="118" t="str">
        <f t="shared" si="54"/>
        <v>B</v>
      </c>
      <c r="CW7" s="117">
        <f t="shared" si="55"/>
        <v>3</v>
      </c>
      <c r="CX7" s="117" t="str">
        <f t="shared" si="56"/>
        <v>3.0</v>
      </c>
      <c r="CY7" s="10">
        <v>2</v>
      </c>
      <c r="CZ7" s="27">
        <v>2</v>
      </c>
      <c r="DA7" s="122">
        <v>6.2</v>
      </c>
      <c r="DB7" s="97">
        <v>6</v>
      </c>
      <c r="DC7" s="97"/>
      <c r="DD7" s="5">
        <f t="shared" si="57"/>
        <v>6.1</v>
      </c>
      <c r="DE7" s="25">
        <f t="shared" si="58"/>
        <v>6.1</v>
      </c>
      <c r="DF7" s="176" t="str">
        <f t="shared" si="59"/>
        <v>6.1</v>
      </c>
      <c r="DG7" s="118" t="str">
        <f t="shared" si="60"/>
        <v>C</v>
      </c>
      <c r="DH7" s="117">
        <f t="shared" si="61"/>
        <v>2</v>
      </c>
      <c r="DI7" s="117" t="str">
        <f t="shared" si="62"/>
        <v>2.0</v>
      </c>
      <c r="DJ7" s="10">
        <v>2</v>
      </c>
      <c r="DK7" s="27">
        <v>2</v>
      </c>
      <c r="DL7" s="122">
        <v>7.4</v>
      </c>
      <c r="DM7" s="97">
        <v>6</v>
      </c>
      <c r="DN7" s="97"/>
      <c r="DO7" s="5">
        <f t="shared" si="63"/>
        <v>6.6</v>
      </c>
      <c r="DP7" s="25">
        <f t="shared" si="64"/>
        <v>6.6</v>
      </c>
      <c r="DQ7" s="176" t="str">
        <f t="shared" si="65"/>
        <v>6.6</v>
      </c>
      <c r="DR7" s="118" t="str">
        <f t="shared" si="66"/>
        <v>C+</v>
      </c>
      <c r="DS7" s="117">
        <f t="shared" si="67"/>
        <v>2.5</v>
      </c>
      <c r="DT7" s="117" t="str">
        <f t="shared" si="68"/>
        <v>2.5</v>
      </c>
      <c r="DU7" s="10">
        <v>2</v>
      </c>
      <c r="DV7" s="27">
        <v>2</v>
      </c>
      <c r="DW7" s="122">
        <v>7.7</v>
      </c>
      <c r="DX7" s="97">
        <v>7</v>
      </c>
      <c r="DY7" s="97"/>
      <c r="DZ7" s="5">
        <f t="shared" si="69"/>
        <v>7.3</v>
      </c>
      <c r="EA7" s="25">
        <f t="shared" si="70"/>
        <v>7.3</v>
      </c>
      <c r="EB7" s="176" t="str">
        <f t="shared" si="71"/>
        <v>7.3</v>
      </c>
      <c r="EC7" s="118" t="str">
        <f t="shared" si="72"/>
        <v>B</v>
      </c>
      <c r="ED7" s="117">
        <f t="shared" si="73"/>
        <v>3</v>
      </c>
      <c r="EE7" s="117" t="str">
        <f t="shared" si="74"/>
        <v>3.0</v>
      </c>
      <c r="EF7" s="10">
        <v>3</v>
      </c>
      <c r="EG7" s="27">
        <v>3</v>
      </c>
      <c r="EH7" s="122">
        <v>6.9</v>
      </c>
      <c r="EI7" s="97">
        <v>8</v>
      </c>
      <c r="EJ7" s="97"/>
      <c r="EK7" s="5">
        <f t="shared" si="75"/>
        <v>7.6</v>
      </c>
      <c r="EL7" s="25">
        <f t="shared" si="76"/>
        <v>7.6</v>
      </c>
      <c r="EM7" s="176" t="str">
        <f t="shared" si="77"/>
        <v>7.6</v>
      </c>
      <c r="EN7" s="118" t="str">
        <f t="shared" si="78"/>
        <v>B</v>
      </c>
      <c r="EO7" s="117">
        <f t="shared" si="79"/>
        <v>3</v>
      </c>
      <c r="EP7" s="117" t="str">
        <f t="shared" si="80"/>
        <v>3.0</v>
      </c>
      <c r="EQ7" s="10">
        <v>4</v>
      </c>
      <c r="ER7" s="27">
        <v>4</v>
      </c>
      <c r="ES7" s="122">
        <v>6.7</v>
      </c>
      <c r="ET7" s="97">
        <v>7</v>
      </c>
      <c r="EU7" s="97"/>
      <c r="EV7" s="5">
        <f t="shared" si="81"/>
        <v>6.9</v>
      </c>
      <c r="EW7" s="25">
        <f t="shared" si="82"/>
        <v>6.9</v>
      </c>
      <c r="EX7" s="176" t="str">
        <f t="shared" si="83"/>
        <v>6.9</v>
      </c>
      <c r="EY7" s="118" t="str">
        <f t="shared" si="84"/>
        <v>C+</v>
      </c>
      <c r="EZ7" s="117">
        <f t="shared" si="85"/>
        <v>2.5</v>
      </c>
      <c r="FA7" s="117" t="str">
        <f t="shared" si="86"/>
        <v>2.5</v>
      </c>
      <c r="FB7" s="10">
        <v>3</v>
      </c>
      <c r="FC7" s="27">
        <v>3</v>
      </c>
      <c r="FD7" s="508">
        <v>7.3</v>
      </c>
      <c r="FE7" s="97">
        <v>2</v>
      </c>
      <c r="FF7" s="547"/>
      <c r="FG7" s="5">
        <f t="shared" si="87"/>
        <v>4.0999999999999996</v>
      </c>
      <c r="FH7" s="25">
        <f t="shared" si="88"/>
        <v>4.0999999999999996</v>
      </c>
      <c r="FI7" s="176" t="str">
        <f t="shared" si="89"/>
        <v>4.1</v>
      </c>
      <c r="FJ7" s="118" t="str">
        <f t="shared" si="90"/>
        <v>D</v>
      </c>
      <c r="FK7" s="117">
        <f t="shared" si="91"/>
        <v>1</v>
      </c>
      <c r="FL7" s="117" t="str">
        <f t="shared" si="92"/>
        <v>1.0</v>
      </c>
      <c r="FM7" s="10">
        <v>2</v>
      </c>
      <c r="FN7" s="27">
        <v>2</v>
      </c>
      <c r="FO7" s="497">
        <f t="shared" si="93"/>
        <v>18</v>
      </c>
      <c r="FP7" s="498">
        <f t="shared" si="94"/>
        <v>2.5277777777777777</v>
      </c>
      <c r="FQ7" s="499" t="str">
        <f t="shared" si="95"/>
        <v>2.53</v>
      </c>
      <c r="FR7" s="16" t="str">
        <f t="shared" si="96"/>
        <v>Lên lớp</v>
      </c>
      <c r="FS7" s="497">
        <f t="shared" si="97"/>
        <v>36</v>
      </c>
      <c r="FT7" s="498">
        <f t="shared" si="98"/>
        <v>2.1666666666666665</v>
      </c>
      <c r="FU7" s="499" t="str">
        <f t="shared" si="99"/>
        <v>2.17</v>
      </c>
      <c r="FV7" s="504">
        <f t="shared" si="100"/>
        <v>36</v>
      </c>
      <c r="FW7" s="500">
        <f t="shared" si="101"/>
        <v>6.1749999999999998</v>
      </c>
      <c r="FX7" s="501">
        <f t="shared" si="102"/>
        <v>2.1666666666666665</v>
      </c>
      <c r="FY7" s="502" t="str">
        <f t="shared" si="103"/>
        <v>Lên lớp</v>
      </c>
      <c r="FZ7" s="488"/>
      <c r="GA7" s="833">
        <v>7.7</v>
      </c>
      <c r="GB7" s="800">
        <v>8</v>
      </c>
      <c r="GC7" s="800"/>
      <c r="GD7" s="5">
        <f t="shared" si="104"/>
        <v>7.9</v>
      </c>
      <c r="GE7" s="25">
        <f t="shared" si="105"/>
        <v>7.9</v>
      </c>
      <c r="GF7" s="176" t="str">
        <f t="shared" si="106"/>
        <v>7.9</v>
      </c>
      <c r="GG7" s="118" t="str">
        <f t="shared" si="107"/>
        <v>B</v>
      </c>
      <c r="GH7" s="117">
        <f t="shared" si="108"/>
        <v>3</v>
      </c>
      <c r="GI7" s="117" t="str">
        <f t="shared" si="109"/>
        <v>3.0</v>
      </c>
      <c r="GJ7" s="10">
        <v>2</v>
      </c>
      <c r="GK7" s="27">
        <v>2</v>
      </c>
      <c r="GL7" s="159">
        <v>7</v>
      </c>
      <c r="GM7" s="163">
        <v>9</v>
      </c>
      <c r="GN7" s="640"/>
      <c r="GO7" s="5">
        <f t="shared" si="110"/>
        <v>8.1999999999999993</v>
      </c>
      <c r="GP7" s="25">
        <f t="shared" si="111"/>
        <v>8.1999999999999993</v>
      </c>
      <c r="GQ7" s="176" t="str">
        <f t="shared" si="112"/>
        <v>8.2</v>
      </c>
      <c r="GR7" s="118" t="str">
        <f t="shared" si="113"/>
        <v>B+</v>
      </c>
      <c r="GS7" s="117">
        <f t="shared" si="114"/>
        <v>3.5</v>
      </c>
      <c r="GT7" s="117" t="str">
        <f t="shared" si="115"/>
        <v>3.5</v>
      </c>
      <c r="GU7" s="781">
        <v>2</v>
      </c>
      <c r="GV7" s="27">
        <v>2</v>
      </c>
      <c r="GW7" s="159">
        <v>5</v>
      </c>
      <c r="GX7" s="163">
        <v>6</v>
      </c>
      <c r="GY7" s="640"/>
      <c r="GZ7" s="5">
        <f t="shared" si="116"/>
        <v>5.6</v>
      </c>
      <c r="HA7" s="25">
        <f t="shared" si="117"/>
        <v>5.6</v>
      </c>
      <c r="HB7" s="176" t="str">
        <f t="shared" si="118"/>
        <v>5.6</v>
      </c>
      <c r="HC7" s="118" t="str">
        <f t="shared" si="119"/>
        <v>C</v>
      </c>
      <c r="HD7" s="117">
        <f t="shared" si="120"/>
        <v>2</v>
      </c>
      <c r="HE7" s="117" t="str">
        <f t="shared" si="121"/>
        <v>2.0</v>
      </c>
      <c r="HF7" s="10">
        <v>3</v>
      </c>
      <c r="HG7" s="28">
        <v>3</v>
      </c>
      <c r="HH7" s="159">
        <v>7.9</v>
      </c>
      <c r="HI7" s="163">
        <v>7</v>
      </c>
      <c r="HJ7" s="640"/>
      <c r="HK7" s="5">
        <f t="shared" si="122"/>
        <v>7.4</v>
      </c>
      <c r="HL7" s="25">
        <f t="shared" si="123"/>
        <v>7.4</v>
      </c>
      <c r="HM7" s="176" t="str">
        <f t="shared" si="124"/>
        <v>7.4</v>
      </c>
      <c r="HN7" s="118" t="str">
        <f t="shared" si="125"/>
        <v>B</v>
      </c>
      <c r="HO7" s="117">
        <f t="shared" si="126"/>
        <v>3</v>
      </c>
      <c r="HP7" s="117" t="str">
        <f t="shared" si="127"/>
        <v>3.0</v>
      </c>
      <c r="HQ7" s="10">
        <v>3</v>
      </c>
      <c r="HR7" s="27">
        <v>3</v>
      </c>
      <c r="HS7" s="362">
        <v>8</v>
      </c>
      <c r="HT7" s="121">
        <v>9</v>
      </c>
      <c r="HU7" s="121"/>
      <c r="HV7" s="5">
        <f t="shared" si="128"/>
        <v>8.6</v>
      </c>
      <c r="HW7" s="25">
        <f t="shared" si="129"/>
        <v>8.6</v>
      </c>
      <c r="HX7" s="176" t="str">
        <f t="shared" si="130"/>
        <v>8.6</v>
      </c>
      <c r="HY7" s="118" t="str">
        <f t="shared" si="131"/>
        <v>A</v>
      </c>
      <c r="HZ7" s="117">
        <f t="shared" si="132"/>
        <v>4</v>
      </c>
      <c r="IA7" s="117" t="str">
        <f t="shared" si="133"/>
        <v>4.0</v>
      </c>
      <c r="IB7" s="10">
        <v>3</v>
      </c>
      <c r="IC7" s="27">
        <v>3</v>
      </c>
      <c r="ID7" s="31">
        <v>8.1999999999999993</v>
      </c>
      <c r="IE7" s="800">
        <v>8</v>
      </c>
      <c r="IF7" s="800"/>
      <c r="IG7" s="816">
        <f t="shared" si="134"/>
        <v>8.1</v>
      </c>
      <c r="IH7" s="817">
        <f t="shared" si="135"/>
        <v>8.1</v>
      </c>
      <c r="II7" s="818" t="str">
        <f t="shared" si="136"/>
        <v>8.1</v>
      </c>
      <c r="IJ7" s="819" t="str">
        <f t="shared" si="137"/>
        <v>B+</v>
      </c>
      <c r="IK7" s="820">
        <f t="shared" si="138"/>
        <v>3.5</v>
      </c>
      <c r="IL7" s="820" t="str">
        <f t="shared" si="139"/>
        <v>3.5</v>
      </c>
      <c r="IM7" s="821">
        <v>2</v>
      </c>
      <c r="IN7" s="822">
        <v>2</v>
      </c>
      <c r="IO7" s="122">
        <v>6.6</v>
      </c>
      <c r="IP7" s="97">
        <v>7</v>
      </c>
      <c r="IQ7" s="97"/>
      <c r="IR7" s="5">
        <f t="shared" si="140"/>
        <v>6.8</v>
      </c>
      <c r="IS7" s="25">
        <f t="shared" si="141"/>
        <v>6.8</v>
      </c>
      <c r="IT7" s="176" t="str">
        <f t="shared" si="142"/>
        <v>6.8</v>
      </c>
      <c r="IU7" s="118" t="str">
        <f t="shared" si="143"/>
        <v>C+</v>
      </c>
      <c r="IV7" s="117">
        <f t="shared" si="144"/>
        <v>2.5</v>
      </c>
      <c r="IW7" s="117" t="str">
        <f t="shared" si="145"/>
        <v>2.5</v>
      </c>
      <c r="IX7" s="10">
        <v>3</v>
      </c>
      <c r="IY7" s="27">
        <v>3</v>
      </c>
      <c r="IZ7" s="508">
        <v>7.3</v>
      </c>
      <c r="JA7" s="97">
        <v>7</v>
      </c>
      <c r="JB7" s="547"/>
      <c r="JC7" s="5">
        <f t="shared" si="146"/>
        <v>7.1</v>
      </c>
      <c r="JD7" s="25">
        <f t="shared" si="147"/>
        <v>7.1</v>
      </c>
      <c r="JE7" s="176" t="str">
        <f t="shared" si="148"/>
        <v>7.1</v>
      </c>
      <c r="JF7" s="118" t="str">
        <f t="shared" si="149"/>
        <v>B</v>
      </c>
      <c r="JG7" s="117">
        <f t="shared" si="150"/>
        <v>3</v>
      </c>
      <c r="JH7" s="117" t="str">
        <f t="shared" si="151"/>
        <v>3.0</v>
      </c>
      <c r="JI7" s="10">
        <v>2</v>
      </c>
      <c r="JJ7" s="27">
        <v>2</v>
      </c>
      <c r="JK7" s="31">
        <v>8.3000000000000007</v>
      </c>
      <c r="JL7" s="800">
        <v>10</v>
      </c>
      <c r="JM7" s="801"/>
      <c r="JN7" s="5">
        <f t="shared" si="152"/>
        <v>9.3000000000000007</v>
      </c>
      <c r="JO7" s="25">
        <f t="shared" si="153"/>
        <v>9.3000000000000007</v>
      </c>
      <c r="JP7" s="176" t="str">
        <f t="shared" si="154"/>
        <v>9.3</v>
      </c>
      <c r="JQ7" s="118" t="str">
        <f t="shared" si="155"/>
        <v>A</v>
      </c>
      <c r="JR7" s="117">
        <f t="shared" si="156"/>
        <v>4</v>
      </c>
      <c r="JS7" s="117" t="str">
        <f t="shared" si="157"/>
        <v>4.0</v>
      </c>
      <c r="JT7" s="10">
        <v>3</v>
      </c>
      <c r="JU7" s="27">
        <v>3</v>
      </c>
      <c r="JV7" s="122">
        <v>7.2</v>
      </c>
      <c r="JW7" s="454">
        <v>7</v>
      </c>
      <c r="JX7" s="454"/>
      <c r="JY7" s="5">
        <f t="shared" si="188"/>
        <v>7.1</v>
      </c>
      <c r="JZ7" s="25">
        <f t="shared" si="158"/>
        <v>7.1</v>
      </c>
      <c r="KA7" s="176" t="str">
        <f t="shared" si="159"/>
        <v>7.1</v>
      </c>
      <c r="KB7" s="118" t="str">
        <f t="shared" si="160"/>
        <v>B</v>
      </c>
      <c r="KC7" s="117">
        <f t="shared" si="161"/>
        <v>3</v>
      </c>
      <c r="KD7" s="117" t="str">
        <f t="shared" si="162"/>
        <v>3.0</v>
      </c>
      <c r="KE7" s="10">
        <v>2</v>
      </c>
      <c r="KF7" s="27">
        <v>2</v>
      </c>
      <c r="KG7" s="884">
        <f t="shared" si="163"/>
        <v>25</v>
      </c>
      <c r="KH7" s="885">
        <f t="shared" si="164"/>
        <v>3.14</v>
      </c>
      <c r="KI7" s="886" t="str">
        <f t="shared" si="165"/>
        <v>3.14</v>
      </c>
      <c r="KJ7" s="521" t="str">
        <f t="shared" si="166"/>
        <v>Lên lớp</v>
      </c>
      <c r="KK7" s="887">
        <f t="shared" si="167"/>
        <v>61</v>
      </c>
      <c r="KL7" s="885">
        <f t="shared" si="168"/>
        <v>2.5655737704918034</v>
      </c>
      <c r="KM7" s="886" t="str">
        <f t="shared" si="169"/>
        <v>2.57</v>
      </c>
      <c r="KN7" s="888">
        <f t="shared" si="170"/>
        <v>25</v>
      </c>
      <c r="KO7" s="889">
        <f t="shared" si="171"/>
        <v>7.5960000000000001</v>
      </c>
      <c r="KP7" s="890">
        <f t="shared" si="172"/>
        <v>3.14</v>
      </c>
      <c r="KQ7" s="891">
        <f t="shared" si="224"/>
        <v>61</v>
      </c>
      <c r="KR7" s="892">
        <f t="shared" si="173"/>
        <v>6.7573770491803273</v>
      </c>
      <c r="KS7" s="893">
        <f t="shared" si="174"/>
        <v>2.5655737704918034</v>
      </c>
      <c r="KT7" s="521" t="str">
        <f t="shared" si="175"/>
        <v>Lên lớp</v>
      </c>
      <c r="KU7" s="1235"/>
      <c r="KV7" s="1668">
        <v>6.4</v>
      </c>
      <c r="KW7" s="1682">
        <v>6</v>
      </c>
      <c r="KX7" s="9"/>
      <c r="KY7" s="5">
        <f t="shared" si="189"/>
        <v>6.2</v>
      </c>
      <c r="KZ7" s="25">
        <f t="shared" si="190"/>
        <v>6.2</v>
      </c>
      <c r="LA7" s="176" t="str">
        <f t="shared" si="191"/>
        <v>6.2</v>
      </c>
      <c r="LB7" s="118" t="str">
        <f t="shared" si="192"/>
        <v>C</v>
      </c>
      <c r="LC7" s="117">
        <f t="shared" si="193"/>
        <v>2</v>
      </c>
      <c r="LD7" s="117" t="str">
        <f t="shared" si="194"/>
        <v>2.0</v>
      </c>
      <c r="LE7" s="10">
        <v>4</v>
      </c>
      <c r="LF7" s="27">
        <v>4</v>
      </c>
      <c r="LG7" s="122">
        <v>8.1999999999999993</v>
      </c>
      <c r="LH7" s="97">
        <v>8</v>
      </c>
      <c r="LI7" s="97"/>
      <c r="LJ7" s="5">
        <f t="shared" si="195"/>
        <v>8.1</v>
      </c>
      <c r="LK7" s="25">
        <f t="shared" si="196"/>
        <v>8.1</v>
      </c>
      <c r="LL7" s="176" t="str">
        <f t="shared" si="197"/>
        <v>8.1</v>
      </c>
      <c r="LM7" s="118" t="str">
        <f t="shared" si="198"/>
        <v>B+</v>
      </c>
      <c r="LN7" s="117">
        <f t="shared" si="199"/>
        <v>3.5</v>
      </c>
      <c r="LO7" s="117" t="str">
        <f t="shared" si="200"/>
        <v>3.5</v>
      </c>
      <c r="LP7" s="10">
        <v>1</v>
      </c>
      <c r="LQ7" s="27">
        <v>1</v>
      </c>
      <c r="LR7" s="1011">
        <v>8</v>
      </c>
      <c r="LS7" s="121">
        <v>8</v>
      </c>
      <c r="LT7" s="1624"/>
      <c r="LU7" s="5">
        <f t="shared" si="201"/>
        <v>8</v>
      </c>
      <c r="LV7" s="25">
        <f t="shared" si="202"/>
        <v>8</v>
      </c>
      <c r="LW7" s="176" t="str">
        <f t="shared" si="203"/>
        <v>8.0</v>
      </c>
      <c r="LX7" s="118" t="str">
        <f t="shared" si="204"/>
        <v>B+</v>
      </c>
      <c r="LY7" s="117">
        <f t="shared" si="205"/>
        <v>3.5</v>
      </c>
      <c r="LZ7" s="117" t="str">
        <f t="shared" si="206"/>
        <v>3.5</v>
      </c>
      <c r="MA7" s="10">
        <v>1</v>
      </c>
      <c r="MB7" s="27">
        <v>1</v>
      </c>
      <c r="MC7" s="31">
        <v>8.1999999999999993</v>
      </c>
      <c r="MD7" s="800">
        <v>8</v>
      </c>
      <c r="ME7" s="5"/>
      <c r="MF7" s="53">
        <f t="shared" si="207"/>
        <v>8.1</v>
      </c>
      <c r="MG7" s="54">
        <f t="shared" si="208"/>
        <v>8.1</v>
      </c>
      <c r="MH7" s="183" t="str">
        <f t="shared" si="176"/>
        <v>8.1</v>
      </c>
      <c r="MI7" s="51" t="str">
        <f t="shared" si="177"/>
        <v>B+</v>
      </c>
      <c r="MJ7" s="55">
        <f t="shared" si="178"/>
        <v>3.5</v>
      </c>
      <c r="MK7" s="55" t="str">
        <f t="shared" si="179"/>
        <v>3.5</v>
      </c>
      <c r="ML7" s="170">
        <v>2</v>
      </c>
      <c r="MM7" s="401">
        <v>2</v>
      </c>
      <c r="MN7" s="1668">
        <v>8.3000000000000007</v>
      </c>
      <c r="MO7" s="1682">
        <v>9</v>
      </c>
      <c r="MP7" s="9"/>
      <c r="MQ7" s="53">
        <f t="shared" si="209"/>
        <v>8.6999999999999993</v>
      </c>
      <c r="MR7" s="54">
        <f t="shared" si="210"/>
        <v>8.6999999999999993</v>
      </c>
      <c r="MS7" s="183" t="str">
        <f t="shared" si="211"/>
        <v>8.7</v>
      </c>
      <c r="MT7" s="51" t="str">
        <f t="shared" si="212"/>
        <v>A</v>
      </c>
      <c r="MU7" s="55">
        <f t="shared" si="213"/>
        <v>4</v>
      </c>
      <c r="MV7" s="55" t="str">
        <f t="shared" si="214"/>
        <v>4.0</v>
      </c>
      <c r="MW7" s="170">
        <v>2</v>
      </c>
      <c r="MX7" s="401">
        <v>2</v>
      </c>
      <c r="MY7" s="1710">
        <v>6.4</v>
      </c>
      <c r="MZ7" s="1711">
        <v>6.5</v>
      </c>
      <c r="NA7" s="9"/>
      <c r="NB7" s="53">
        <f t="shared" si="215"/>
        <v>6.5</v>
      </c>
      <c r="NC7" s="54">
        <f t="shared" si="216"/>
        <v>6.5</v>
      </c>
      <c r="ND7" s="183" t="str">
        <f t="shared" si="217"/>
        <v>6.5</v>
      </c>
      <c r="NE7" s="51" t="str">
        <f t="shared" si="218"/>
        <v>C+</v>
      </c>
      <c r="NF7" s="55">
        <f t="shared" si="219"/>
        <v>2.5</v>
      </c>
      <c r="NG7" s="55" t="str">
        <f t="shared" si="220"/>
        <v>2.5</v>
      </c>
      <c r="NH7" s="170">
        <v>2</v>
      </c>
      <c r="NI7" s="401">
        <v>2</v>
      </c>
      <c r="NJ7" s="1719">
        <f t="shared" si="221"/>
        <v>12</v>
      </c>
      <c r="NK7" s="1720">
        <f t="shared" si="222"/>
        <v>2.9166666666666665</v>
      </c>
      <c r="NL7" s="1721" t="str">
        <f t="shared" si="223"/>
        <v>2.92</v>
      </c>
    </row>
    <row r="8" spans="1:376" ht="18.75" x14ac:dyDescent="0.3">
      <c r="A8" s="126">
        <v>37</v>
      </c>
      <c r="B8" s="126" t="s">
        <v>99</v>
      </c>
      <c r="C8" s="127" t="s">
        <v>265</v>
      </c>
      <c r="D8" s="613" t="s">
        <v>266</v>
      </c>
      <c r="E8" s="614" t="s">
        <v>267</v>
      </c>
      <c r="F8" s="149"/>
      <c r="G8" s="211" t="s">
        <v>356</v>
      </c>
      <c r="H8" s="212" t="s">
        <v>16</v>
      </c>
      <c r="I8" s="355" t="s">
        <v>388</v>
      </c>
      <c r="J8" s="380">
        <v>7</v>
      </c>
      <c r="K8" s="381" t="str">
        <f t="shared" si="0"/>
        <v>7.0</v>
      </c>
      <c r="L8" s="302" t="str">
        <f t="shared" si="1"/>
        <v>B</v>
      </c>
      <c r="M8" s="117">
        <f t="shared" si="2"/>
        <v>3</v>
      </c>
      <c r="N8" s="67" t="str">
        <f t="shared" si="3"/>
        <v>3.0</v>
      </c>
      <c r="O8" s="359">
        <v>7</v>
      </c>
      <c r="P8" s="176" t="str">
        <f t="shared" si="4"/>
        <v>7.0</v>
      </c>
      <c r="Q8" s="118" t="str">
        <f t="shared" si="5"/>
        <v>B</v>
      </c>
      <c r="R8" s="117">
        <f t="shared" si="6"/>
        <v>3</v>
      </c>
      <c r="S8" s="67" t="str">
        <f t="shared" si="7"/>
        <v>3.0</v>
      </c>
      <c r="T8" s="81">
        <v>7.2</v>
      </c>
      <c r="U8" s="82">
        <v>5</v>
      </c>
      <c r="V8" s="14"/>
      <c r="W8" s="5">
        <f t="shared" si="8"/>
        <v>5.9</v>
      </c>
      <c r="X8" s="25">
        <f t="shared" si="9"/>
        <v>5.9</v>
      </c>
      <c r="Y8" s="176" t="str">
        <f t="shared" si="10"/>
        <v>5.9</v>
      </c>
      <c r="Z8" s="118" t="str">
        <f t="shared" si="11"/>
        <v>C</v>
      </c>
      <c r="AA8" s="117">
        <f t="shared" si="12"/>
        <v>2</v>
      </c>
      <c r="AB8" s="117" t="str">
        <f t="shared" si="13"/>
        <v>2.0</v>
      </c>
      <c r="AC8" s="10">
        <v>3</v>
      </c>
      <c r="AD8" s="28">
        <v>3</v>
      </c>
      <c r="AE8" s="81">
        <v>6.8</v>
      </c>
      <c r="AF8" s="121">
        <v>8</v>
      </c>
      <c r="AG8" s="14"/>
      <c r="AH8" s="53">
        <f t="shared" si="14"/>
        <v>7.5</v>
      </c>
      <c r="AI8" s="54">
        <f t="shared" si="15"/>
        <v>7.5</v>
      </c>
      <c r="AJ8" s="183" t="str">
        <f t="shared" si="16"/>
        <v>7.5</v>
      </c>
      <c r="AK8" s="118" t="str">
        <f t="shared" si="17"/>
        <v>B</v>
      </c>
      <c r="AL8" s="117">
        <f t="shared" si="18"/>
        <v>3</v>
      </c>
      <c r="AM8" s="117" t="str">
        <f t="shared" si="19"/>
        <v>3.0</v>
      </c>
      <c r="AN8" s="119">
        <v>3</v>
      </c>
      <c r="AO8" s="88">
        <v>3</v>
      </c>
      <c r="AP8" s="81">
        <v>6.2</v>
      </c>
      <c r="AQ8" s="82">
        <v>6</v>
      </c>
      <c r="AR8" s="14"/>
      <c r="AS8" s="5">
        <f t="shared" si="20"/>
        <v>6.1</v>
      </c>
      <c r="AT8" s="25">
        <f t="shared" si="21"/>
        <v>6.1</v>
      </c>
      <c r="AU8" s="176" t="str">
        <f t="shared" si="22"/>
        <v>6.1</v>
      </c>
      <c r="AV8" s="118" t="str">
        <f t="shared" si="23"/>
        <v>C</v>
      </c>
      <c r="AW8" s="117">
        <f t="shared" si="24"/>
        <v>2</v>
      </c>
      <c r="AX8" s="117" t="str">
        <f t="shared" si="25"/>
        <v>2.0</v>
      </c>
      <c r="AY8" s="10">
        <v>3</v>
      </c>
      <c r="AZ8" s="28">
        <v>3</v>
      </c>
      <c r="BA8" s="122">
        <v>6</v>
      </c>
      <c r="BB8" s="121">
        <v>6</v>
      </c>
      <c r="BC8" s="14"/>
      <c r="BD8" s="5">
        <f t="shared" si="26"/>
        <v>6</v>
      </c>
      <c r="BE8" s="25">
        <f t="shared" si="27"/>
        <v>6</v>
      </c>
      <c r="BF8" s="176" t="str">
        <f t="shared" si="28"/>
        <v>6.0</v>
      </c>
      <c r="BG8" s="118" t="str">
        <f t="shared" si="29"/>
        <v>C</v>
      </c>
      <c r="BH8" s="117">
        <f t="shared" si="30"/>
        <v>2</v>
      </c>
      <c r="BI8" s="117" t="str">
        <f t="shared" si="31"/>
        <v>2.0</v>
      </c>
      <c r="BJ8" s="10">
        <v>4</v>
      </c>
      <c r="BK8" s="28">
        <v>4</v>
      </c>
      <c r="BL8" s="122">
        <v>5</v>
      </c>
      <c r="BM8" s="121">
        <v>2</v>
      </c>
      <c r="BN8" s="121">
        <v>5</v>
      </c>
      <c r="BO8" s="5">
        <f t="shared" si="32"/>
        <v>3.2</v>
      </c>
      <c r="BP8" s="25">
        <f t="shared" si="33"/>
        <v>5</v>
      </c>
      <c r="BQ8" s="176" t="str">
        <f t="shared" si="34"/>
        <v>5.0</v>
      </c>
      <c r="BR8" s="118" t="str">
        <f t="shared" si="35"/>
        <v>D+</v>
      </c>
      <c r="BS8" s="117">
        <f t="shared" si="36"/>
        <v>1.5</v>
      </c>
      <c r="BT8" s="117" t="str">
        <f t="shared" si="37"/>
        <v>1.5</v>
      </c>
      <c r="BU8" s="10">
        <v>3</v>
      </c>
      <c r="BV8" s="27">
        <v>3</v>
      </c>
      <c r="BW8" s="186">
        <v>0</v>
      </c>
      <c r="BX8" s="241"/>
      <c r="BY8" s="166"/>
      <c r="BZ8" s="167">
        <f t="shared" si="38"/>
        <v>0</v>
      </c>
      <c r="CA8" s="168">
        <f t="shared" si="39"/>
        <v>0</v>
      </c>
      <c r="CB8" s="176" t="str">
        <f t="shared" si="40"/>
        <v>0.0</v>
      </c>
      <c r="CC8" s="169" t="str">
        <f t="shared" si="41"/>
        <v>F</v>
      </c>
      <c r="CD8" s="55">
        <f t="shared" si="42"/>
        <v>0</v>
      </c>
      <c r="CE8" s="55" t="str">
        <f t="shared" si="43"/>
        <v>0.0</v>
      </c>
      <c r="CF8" s="170">
        <v>2</v>
      </c>
      <c r="CG8" s="27"/>
      <c r="CH8" s="111">
        <f t="shared" si="44"/>
        <v>18</v>
      </c>
      <c r="CI8" s="109">
        <f t="shared" si="45"/>
        <v>1.8611111111111112</v>
      </c>
      <c r="CJ8" s="105" t="str">
        <f t="shared" si="46"/>
        <v>1.86</v>
      </c>
      <c r="CK8" s="106" t="str">
        <f t="shared" si="47"/>
        <v>Lên lớp</v>
      </c>
      <c r="CL8" s="107">
        <f t="shared" si="48"/>
        <v>16</v>
      </c>
      <c r="CM8" s="108">
        <f t="shared" si="49"/>
        <v>2.09375</v>
      </c>
      <c r="CN8" s="412" t="str">
        <f t="shared" si="50"/>
        <v>Lên lớp</v>
      </c>
      <c r="CO8" s="421"/>
      <c r="CP8" s="185">
        <v>0</v>
      </c>
      <c r="CQ8" s="97"/>
      <c r="CR8" s="97"/>
      <c r="CS8" s="5">
        <f t="shared" si="51"/>
        <v>0</v>
      </c>
      <c r="CT8" s="25">
        <f t="shared" si="52"/>
        <v>0</v>
      </c>
      <c r="CU8" s="176" t="str">
        <f t="shared" si="53"/>
        <v>0.0</v>
      </c>
      <c r="CV8" s="118" t="str">
        <f t="shared" si="54"/>
        <v>F</v>
      </c>
      <c r="CW8" s="117">
        <f t="shared" si="55"/>
        <v>0</v>
      </c>
      <c r="CX8" s="117" t="str">
        <f t="shared" si="56"/>
        <v>0.0</v>
      </c>
      <c r="CY8" s="10">
        <v>2</v>
      </c>
      <c r="CZ8" s="27"/>
      <c r="DA8" s="185">
        <v>0</v>
      </c>
      <c r="DB8" s="97"/>
      <c r="DC8" s="97"/>
      <c r="DD8" s="5">
        <f t="shared" si="57"/>
        <v>0</v>
      </c>
      <c r="DE8" s="25">
        <f t="shared" si="58"/>
        <v>0</v>
      </c>
      <c r="DF8" s="176" t="str">
        <f t="shared" si="59"/>
        <v>0.0</v>
      </c>
      <c r="DG8" s="118" t="str">
        <f t="shared" si="60"/>
        <v>F</v>
      </c>
      <c r="DH8" s="117">
        <f t="shared" si="61"/>
        <v>0</v>
      </c>
      <c r="DI8" s="117" t="str">
        <f t="shared" si="62"/>
        <v>0.0</v>
      </c>
      <c r="DJ8" s="10">
        <v>2</v>
      </c>
      <c r="DK8" s="27"/>
      <c r="DL8" s="185">
        <v>0</v>
      </c>
      <c r="DM8" s="97"/>
      <c r="DN8" s="97"/>
      <c r="DO8" s="5">
        <f t="shared" si="63"/>
        <v>0</v>
      </c>
      <c r="DP8" s="25">
        <f t="shared" si="64"/>
        <v>0</v>
      </c>
      <c r="DQ8" s="176" t="str">
        <f t="shared" si="65"/>
        <v>0.0</v>
      </c>
      <c r="DR8" s="118" t="str">
        <f t="shared" si="66"/>
        <v>F</v>
      </c>
      <c r="DS8" s="117">
        <f t="shared" si="67"/>
        <v>0</v>
      </c>
      <c r="DT8" s="117" t="str">
        <f t="shared" si="68"/>
        <v>0.0</v>
      </c>
      <c r="DU8" s="10">
        <v>2</v>
      </c>
      <c r="DV8" s="27"/>
      <c r="DW8" s="185"/>
      <c r="DX8" s="97"/>
      <c r="DY8" s="97"/>
      <c r="DZ8" s="5">
        <f t="shared" si="69"/>
        <v>0</v>
      </c>
      <c r="EA8" s="25">
        <f t="shared" si="70"/>
        <v>0</v>
      </c>
      <c r="EB8" s="176" t="str">
        <f t="shared" si="71"/>
        <v>0.0</v>
      </c>
      <c r="EC8" s="118" t="str">
        <f t="shared" si="72"/>
        <v>F</v>
      </c>
      <c r="ED8" s="117">
        <f t="shared" si="73"/>
        <v>0</v>
      </c>
      <c r="EE8" s="117" t="str">
        <f t="shared" si="74"/>
        <v>0.0</v>
      </c>
      <c r="EF8" s="10">
        <v>3</v>
      </c>
      <c r="EG8" s="27"/>
      <c r="EH8" s="185">
        <v>0</v>
      </c>
      <c r="EI8" s="97"/>
      <c r="EJ8" s="97"/>
      <c r="EK8" s="5">
        <f t="shared" si="75"/>
        <v>0</v>
      </c>
      <c r="EL8" s="25">
        <f t="shared" si="76"/>
        <v>0</v>
      </c>
      <c r="EM8" s="176" t="str">
        <f t="shared" si="77"/>
        <v>0.0</v>
      </c>
      <c r="EN8" s="118" t="str">
        <f t="shared" si="78"/>
        <v>F</v>
      </c>
      <c r="EO8" s="117">
        <f t="shared" si="79"/>
        <v>0</v>
      </c>
      <c r="EP8" s="117" t="str">
        <f t="shared" si="80"/>
        <v>0.0</v>
      </c>
      <c r="EQ8" s="10">
        <v>4</v>
      </c>
      <c r="ER8" s="27"/>
      <c r="ES8" s="185">
        <v>0</v>
      </c>
      <c r="ET8" s="97"/>
      <c r="EU8" s="97"/>
      <c r="EV8" s="5">
        <f t="shared" si="81"/>
        <v>0</v>
      </c>
      <c r="EW8" s="25">
        <f t="shared" si="82"/>
        <v>0</v>
      </c>
      <c r="EX8" s="176" t="str">
        <f t="shared" si="83"/>
        <v>0.0</v>
      </c>
      <c r="EY8" s="118" t="str">
        <f t="shared" si="84"/>
        <v>F</v>
      </c>
      <c r="EZ8" s="117">
        <f t="shared" si="85"/>
        <v>0</v>
      </c>
      <c r="FA8" s="117" t="str">
        <f t="shared" si="86"/>
        <v>0.0</v>
      </c>
      <c r="FB8" s="10">
        <v>3</v>
      </c>
      <c r="FC8" s="27"/>
      <c r="FD8" s="508"/>
      <c r="FE8" s="547"/>
      <c r="FF8" s="547"/>
      <c r="FG8" s="5">
        <f t="shared" si="87"/>
        <v>0</v>
      </c>
      <c r="FH8" s="25">
        <f t="shared" si="88"/>
        <v>0</v>
      </c>
      <c r="FI8" s="176" t="str">
        <f t="shared" si="89"/>
        <v>0.0</v>
      </c>
      <c r="FJ8" s="118" t="str">
        <f t="shared" si="90"/>
        <v>F</v>
      </c>
      <c r="FK8" s="117">
        <f t="shared" si="91"/>
        <v>0</v>
      </c>
      <c r="FL8" s="117" t="str">
        <f t="shared" si="92"/>
        <v>0.0</v>
      </c>
      <c r="FM8" s="10">
        <v>2</v>
      </c>
      <c r="FN8" s="27"/>
      <c r="FO8" s="497">
        <f t="shared" si="93"/>
        <v>18</v>
      </c>
      <c r="FP8" s="498">
        <f t="shared" si="94"/>
        <v>0</v>
      </c>
      <c r="FQ8" s="499" t="str">
        <f t="shared" si="95"/>
        <v>0.00</v>
      </c>
      <c r="FR8" s="600" t="str">
        <f t="shared" si="96"/>
        <v>Cảnh báo KQHT</v>
      </c>
      <c r="FS8" s="497">
        <f t="shared" si="97"/>
        <v>36</v>
      </c>
      <c r="FT8" s="498">
        <f t="shared" si="98"/>
        <v>0.93055555555555558</v>
      </c>
      <c r="FU8" s="499" t="str">
        <f t="shared" si="99"/>
        <v>0.93</v>
      </c>
      <c r="FV8" s="504">
        <f t="shared" si="100"/>
        <v>16</v>
      </c>
      <c r="FW8" s="500">
        <f t="shared" si="101"/>
        <v>6.09375</v>
      </c>
      <c r="FX8" s="501">
        <f t="shared" si="102"/>
        <v>2.09375</v>
      </c>
      <c r="FY8" s="502" t="str">
        <f t="shared" si="103"/>
        <v>Lên lớp</v>
      </c>
      <c r="FZ8" s="488"/>
      <c r="GA8" s="833">
        <v>8.3000000000000007</v>
      </c>
      <c r="GB8" s="800">
        <v>7</v>
      </c>
      <c r="GC8" s="800"/>
      <c r="GD8" s="5">
        <f t="shared" si="104"/>
        <v>7.5</v>
      </c>
      <c r="GE8" s="25">
        <f t="shared" si="105"/>
        <v>7.5</v>
      </c>
      <c r="GF8" s="176" t="str">
        <f t="shared" si="106"/>
        <v>7.5</v>
      </c>
      <c r="GG8" s="118" t="str">
        <f t="shared" si="107"/>
        <v>B</v>
      </c>
      <c r="GH8" s="117">
        <f t="shared" si="108"/>
        <v>3</v>
      </c>
      <c r="GI8" s="117" t="str">
        <f t="shared" si="109"/>
        <v>3.0</v>
      </c>
      <c r="GJ8" s="10">
        <v>2</v>
      </c>
      <c r="GK8" s="27">
        <v>2</v>
      </c>
      <c r="GL8" s="159">
        <v>7.4</v>
      </c>
      <c r="GM8" s="163">
        <v>10</v>
      </c>
      <c r="GN8" s="640"/>
      <c r="GO8" s="5">
        <f t="shared" si="110"/>
        <v>9</v>
      </c>
      <c r="GP8" s="25">
        <f t="shared" si="111"/>
        <v>9</v>
      </c>
      <c r="GQ8" s="176" t="str">
        <f t="shared" si="112"/>
        <v>9.0</v>
      </c>
      <c r="GR8" s="118" t="str">
        <f t="shared" si="113"/>
        <v>A</v>
      </c>
      <c r="GS8" s="117">
        <f t="shared" si="114"/>
        <v>4</v>
      </c>
      <c r="GT8" s="117" t="str">
        <f t="shared" si="115"/>
        <v>4.0</v>
      </c>
      <c r="GU8" s="622">
        <v>2</v>
      </c>
      <c r="GV8" s="27">
        <v>2</v>
      </c>
      <c r="GW8" s="159">
        <v>5</v>
      </c>
      <c r="GX8" s="163">
        <v>0</v>
      </c>
      <c r="GY8" s="163">
        <v>1</v>
      </c>
      <c r="GZ8" s="5">
        <f t="shared" si="116"/>
        <v>2</v>
      </c>
      <c r="HA8" s="25">
        <f t="shared" si="117"/>
        <v>2.6</v>
      </c>
      <c r="HB8" s="176" t="str">
        <f t="shared" si="118"/>
        <v>2.6</v>
      </c>
      <c r="HC8" s="118" t="str">
        <f t="shared" si="119"/>
        <v>F</v>
      </c>
      <c r="HD8" s="117">
        <f t="shared" si="120"/>
        <v>0</v>
      </c>
      <c r="HE8" s="117" t="str">
        <f t="shared" si="121"/>
        <v>0.0</v>
      </c>
      <c r="HF8" s="10">
        <v>3</v>
      </c>
      <c r="HG8" s="28"/>
      <c r="HH8" s="159">
        <v>8</v>
      </c>
      <c r="HI8" s="163">
        <v>7</v>
      </c>
      <c r="HJ8" s="640"/>
      <c r="HK8" s="5">
        <f t="shared" si="122"/>
        <v>7.4</v>
      </c>
      <c r="HL8" s="25">
        <f t="shared" si="123"/>
        <v>7.4</v>
      </c>
      <c r="HM8" s="176" t="str">
        <f t="shared" si="124"/>
        <v>7.4</v>
      </c>
      <c r="HN8" s="118" t="str">
        <f t="shared" si="125"/>
        <v>B</v>
      </c>
      <c r="HO8" s="117">
        <f t="shared" si="126"/>
        <v>3</v>
      </c>
      <c r="HP8" s="117" t="str">
        <f t="shared" si="127"/>
        <v>3.0</v>
      </c>
      <c r="HQ8" s="10">
        <v>3</v>
      </c>
      <c r="HR8" s="27">
        <v>3</v>
      </c>
      <c r="HS8" s="362">
        <v>7.5</v>
      </c>
      <c r="HT8" s="121">
        <v>8</v>
      </c>
      <c r="HU8" s="121"/>
      <c r="HV8" s="5">
        <f t="shared" si="128"/>
        <v>7.8</v>
      </c>
      <c r="HW8" s="25">
        <f t="shared" si="129"/>
        <v>7.8</v>
      </c>
      <c r="HX8" s="176" t="str">
        <f t="shared" si="130"/>
        <v>7.8</v>
      </c>
      <c r="HY8" s="118" t="str">
        <f t="shared" si="131"/>
        <v>B</v>
      </c>
      <c r="HZ8" s="117">
        <f t="shared" si="132"/>
        <v>3</v>
      </c>
      <c r="IA8" s="117" t="str">
        <f t="shared" si="133"/>
        <v>3.0</v>
      </c>
      <c r="IB8" s="10">
        <v>3</v>
      </c>
      <c r="IC8" s="27">
        <v>3</v>
      </c>
      <c r="ID8" s="31">
        <v>5.8</v>
      </c>
      <c r="IE8" s="800">
        <v>9</v>
      </c>
      <c r="IF8" s="800"/>
      <c r="IG8" s="816">
        <f t="shared" si="134"/>
        <v>7.7</v>
      </c>
      <c r="IH8" s="817">
        <f t="shared" si="135"/>
        <v>7.7</v>
      </c>
      <c r="II8" s="818" t="str">
        <f t="shared" si="136"/>
        <v>7.7</v>
      </c>
      <c r="IJ8" s="819" t="str">
        <f t="shared" si="137"/>
        <v>B</v>
      </c>
      <c r="IK8" s="820">
        <f t="shared" si="138"/>
        <v>3</v>
      </c>
      <c r="IL8" s="820" t="str">
        <f t="shared" si="139"/>
        <v>3.0</v>
      </c>
      <c r="IM8" s="821">
        <v>2</v>
      </c>
      <c r="IN8" s="822">
        <v>2</v>
      </c>
      <c r="IO8" s="122">
        <v>6</v>
      </c>
      <c r="IP8" s="97">
        <v>7</v>
      </c>
      <c r="IQ8" s="97"/>
      <c r="IR8" s="5">
        <f t="shared" si="140"/>
        <v>6.6</v>
      </c>
      <c r="IS8" s="25">
        <f t="shared" si="141"/>
        <v>6.6</v>
      </c>
      <c r="IT8" s="176" t="str">
        <f t="shared" si="142"/>
        <v>6.6</v>
      </c>
      <c r="IU8" s="118" t="str">
        <f t="shared" si="143"/>
        <v>C+</v>
      </c>
      <c r="IV8" s="117">
        <f t="shared" si="144"/>
        <v>2.5</v>
      </c>
      <c r="IW8" s="117" t="str">
        <f t="shared" si="145"/>
        <v>2.5</v>
      </c>
      <c r="IX8" s="10">
        <v>3</v>
      </c>
      <c r="IY8" s="27">
        <v>3</v>
      </c>
      <c r="IZ8" s="508">
        <v>7.3</v>
      </c>
      <c r="JA8" s="97">
        <v>7</v>
      </c>
      <c r="JB8" s="547"/>
      <c r="JC8" s="5">
        <f t="shared" si="146"/>
        <v>7.1</v>
      </c>
      <c r="JD8" s="25">
        <f t="shared" si="147"/>
        <v>7.1</v>
      </c>
      <c r="JE8" s="176" t="str">
        <f t="shared" si="148"/>
        <v>7.1</v>
      </c>
      <c r="JF8" s="118" t="str">
        <f t="shared" si="149"/>
        <v>B</v>
      </c>
      <c r="JG8" s="117">
        <f t="shared" si="150"/>
        <v>3</v>
      </c>
      <c r="JH8" s="117" t="str">
        <f t="shared" si="151"/>
        <v>3.0</v>
      </c>
      <c r="JI8" s="10">
        <v>2</v>
      </c>
      <c r="JJ8" s="27">
        <v>2</v>
      </c>
      <c r="JK8" s="31">
        <v>7.4</v>
      </c>
      <c r="JL8" s="800">
        <v>8</v>
      </c>
      <c r="JM8" s="801"/>
      <c r="JN8" s="5">
        <f t="shared" si="152"/>
        <v>7.8</v>
      </c>
      <c r="JO8" s="25">
        <f t="shared" si="153"/>
        <v>7.8</v>
      </c>
      <c r="JP8" s="176" t="str">
        <f t="shared" si="154"/>
        <v>7.8</v>
      </c>
      <c r="JQ8" s="118" t="str">
        <f t="shared" si="155"/>
        <v>B</v>
      </c>
      <c r="JR8" s="117">
        <f t="shared" si="156"/>
        <v>3</v>
      </c>
      <c r="JS8" s="117" t="str">
        <f t="shared" si="157"/>
        <v>3.0</v>
      </c>
      <c r="JT8" s="10">
        <v>3</v>
      </c>
      <c r="JU8" s="27">
        <v>3</v>
      </c>
      <c r="JV8" s="185">
        <v>0</v>
      </c>
      <c r="JW8" s="454"/>
      <c r="JX8" s="454"/>
      <c r="JY8" s="5">
        <f t="shared" si="188"/>
        <v>0</v>
      </c>
      <c r="JZ8" s="25">
        <f t="shared" si="158"/>
        <v>0</v>
      </c>
      <c r="KA8" s="176" t="str">
        <f t="shared" si="159"/>
        <v>0.0</v>
      </c>
      <c r="KB8" s="118" t="str">
        <f t="shared" si="160"/>
        <v>F</v>
      </c>
      <c r="KC8" s="117">
        <f t="shared" si="161"/>
        <v>0</v>
      </c>
      <c r="KD8" s="117" t="str">
        <f t="shared" si="162"/>
        <v>0.0</v>
      </c>
      <c r="KE8" s="10">
        <v>2</v>
      </c>
      <c r="KF8" s="27"/>
      <c r="KG8" s="884">
        <f t="shared" si="163"/>
        <v>25</v>
      </c>
      <c r="KH8" s="885">
        <f t="shared" si="164"/>
        <v>2.42</v>
      </c>
      <c r="KI8" s="886" t="str">
        <f t="shared" si="165"/>
        <v>2.42</v>
      </c>
      <c r="KJ8" s="521" t="str">
        <f t="shared" si="166"/>
        <v>Lên lớp</v>
      </c>
      <c r="KK8" s="887">
        <f t="shared" si="167"/>
        <v>61</v>
      </c>
      <c r="KL8" s="885">
        <f t="shared" si="168"/>
        <v>1.540983606557377</v>
      </c>
      <c r="KM8" s="886" t="str">
        <f t="shared" si="169"/>
        <v>1.54</v>
      </c>
      <c r="KN8" s="888">
        <f t="shared" si="170"/>
        <v>20</v>
      </c>
      <c r="KO8" s="889">
        <f t="shared" si="171"/>
        <v>7.5699999999999985</v>
      </c>
      <c r="KP8" s="890">
        <f t="shared" si="172"/>
        <v>3.0249999999999999</v>
      </c>
      <c r="KQ8" s="891">
        <f t="shared" si="224"/>
        <v>36</v>
      </c>
      <c r="KR8" s="892">
        <f t="shared" si="173"/>
        <v>6.9138888888888879</v>
      </c>
      <c r="KS8" s="893">
        <f t="shared" si="174"/>
        <v>2.6111111111111112</v>
      </c>
      <c r="KT8" s="521" t="str">
        <f t="shared" si="175"/>
        <v>Lên lớp</v>
      </c>
      <c r="KU8" s="1235"/>
      <c r="KV8" s="1669"/>
      <c r="KW8" s="1682"/>
      <c r="KX8" s="9"/>
      <c r="KY8" s="5">
        <f t="shared" si="189"/>
        <v>0</v>
      </c>
      <c r="KZ8" s="25">
        <f t="shared" si="190"/>
        <v>0</v>
      </c>
      <c r="LA8" s="176" t="str">
        <f t="shared" si="191"/>
        <v>0.0</v>
      </c>
      <c r="LB8" s="118" t="str">
        <f t="shared" si="192"/>
        <v>F</v>
      </c>
      <c r="LC8" s="117">
        <f t="shared" si="193"/>
        <v>0</v>
      </c>
      <c r="LD8" s="117" t="str">
        <f t="shared" si="194"/>
        <v>0.0</v>
      </c>
      <c r="LE8" s="10">
        <v>4</v>
      </c>
      <c r="LF8" s="27"/>
      <c r="LG8" s="185">
        <v>0</v>
      </c>
      <c r="LH8" s="97"/>
      <c r="LI8" s="97"/>
      <c r="LJ8" s="5">
        <f t="shared" si="195"/>
        <v>0</v>
      </c>
      <c r="LK8" s="25">
        <f t="shared" si="196"/>
        <v>0</v>
      </c>
      <c r="LL8" s="176" t="str">
        <f t="shared" si="197"/>
        <v>0.0</v>
      </c>
      <c r="LM8" s="118" t="str">
        <f t="shared" si="198"/>
        <v>F</v>
      </c>
      <c r="LN8" s="117">
        <f t="shared" si="199"/>
        <v>0</v>
      </c>
      <c r="LO8" s="117" t="str">
        <f t="shared" si="200"/>
        <v>0.0</v>
      </c>
      <c r="LP8" s="10">
        <v>1</v>
      </c>
      <c r="LQ8" s="27"/>
      <c r="LR8" s="1622">
        <v>0</v>
      </c>
      <c r="LS8" s="121"/>
      <c r="LT8" s="1624"/>
      <c r="LU8" s="5">
        <f t="shared" si="201"/>
        <v>0</v>
      </c>
      <c r="LV8" s="25">
        <f t="shared" si="202"/>
        <v>0</v>
      </c>
      <c r="LW8" s="176" t="str">
        <f t="shared" si="203"/>
        <v>0.0</v>
      </c>
      <c r="LX8" s="118" t="str">
        <f t="shared" si="204"/>
        <v>F</v>
      </c>
      <c r="LY8" s="117">
        <f t="shared" si="205"/>
        <v>0</v>
      </c>
      <c r="LZ8" s="117" t="str">
        <f t="shared" si="206"/>
        <v>0.0</v>
      </c>
      <c r="MA8" s="10">
        <v>1</v>
      </c>
      <c r="MB8" s="27"/>
      <c r="MC8" s="278">
        <v>0</v>
      </c>
      <c r="MD8" s="800"/>
      <c r="ME8" s="5"/>
      <c r="MF8" s="53">
        <f t="shared" si="207"/>
        <v>0</v>
      </c>
      <c r="MG8" s="54">
        <f t="shared" si="208"/>
        <v>0</v>
      </c>
      <c r="MH8" s="183" t="str">
        <f t="shared" si="176"/>
        <v>0.0</v>
      </c>
      <c r="MI8" s="51" t="str">
        <f t="shared" si="177"/>
        <v>F</v>
      </c>
      <c r="MJ8" s="55">
        <f t="shared" si="178"/>
        <v>0</v>
      </c>
      <c r="MK8" s="55" t="str">
        <f t="shared" si="179"/>
        <v>0.0</v>
      </c>
      <c r="ML8" s="170">
        <v>2</v>
      </c>
      <c r="MM8" s="401"/>
      <c r="MN8" s="1669"/>
      <c r="MO8" s="1682"/>
      <c r="MP8" s="9"/>
      <c r="MQ8" s="53">
        <f t="shared" si="209"/>
        <v>0</v>
      </c>
      <c r="MR8" s="54">
        <f t="shared" si="210"/>
        <v>0</v>
      </c>
      <c r="MS8" s="183" t="str">
        <f t="shared" si="211"/>
        <v>0.0</v>
      </c>
      <c r="MT8" s="51" t="str">
        <f t="shared" si="212"/>
        <v>F</v>
      </c>
      <c r="MU8" s="55">
        <f t="shared" si="213"/>
        <v>0</v>
      </c>
      <c r="MV8" s="55" t="str">
        <f t="shared" si="214"/>
        <v>0.0</v>
      </c>
      <c r="MW8" s="170">
        <v>2</v>
      </c>
      <c r="MX8" s="401"/>
      <c r="MY8" s="1715"/>
      <c r="MZ8" s="1711"/>
      <c r="NA8" s="9"/>
      <c r="NB8" s="53">
        <f t="shared" si="215"/>
        <v>0</v>
      </c>
      <c r="NC8" s="54">
        <f t="shared" si="216"/>
        <v>0</v>
      </c>
      <c r="ND8" s="183" t="str">
        <f t="shared" si="217"/>
        <v>0.0</v>
      </c>
      <c r="NE8" s="51" t="str">
        <f t="shared" si="218"/>
        <v>F</v>
      </c>
      <c r="NF8" s="55">
        <f t="shared" si="219"/>
        <v>0</v>
      </c>
      <c r="NG8" s="55" t="str">
        <f t="shared" si="220"/>
        <v>0.0</v>
      </c>
      <c r="NH8" s="170">
        <v>2</v>
      </c>
      <c r="NI8" s="401"/>
      <c r="NJ8" s="1719">
        <f t="shared" si="221"/>
        <v>12</v>
      </c>
      <c r="NK8" s="1720">
        <f t="shared" si="222"/>
        <v>0</v>
      </c>
      <c r="NL8" s="1721" t="str">
        <f t="shared" si="223"/>
        <v>0.00</v>
      </c>
    </row>
    <row r="9" spans="1:376" ht="18.75" x14ac:dyDescent="0.3">
      <c r="A9" s="126">
        <v>43</v>
      </c>
      <c r="B9" s="126" t="s">
        <v>99</v>
      </c>
      <c r="C9" s="127" t="s">
        <v>276</v>
      </c>
      <c r="D9" s="1315" t="s">
        <v>21</v>
      </c>
      <c r="E9" s="1316" t="s">
        <v>29</v>
      </c>
      <c r="F9" s="615" t="s">
        <v>491</v>
      </c>
      <c r="G9" s="211" t="s">
        <v>362</v>
      </c>
      <c r="H9" s="212" t="s">
        <v>16</v>
      </c>
      <c r="I9" s="355" t="s">
        <v>391</v>
      </c>
      <c r="J9" s="384">
        <v>5.8</v>
      </c>
      <c r="K9" s="381" t="str">
        <f t="shared" si="0"/>
        <v>5.8</v>
      </c>
      <c r="L9" s="302" t="str">
        <f t="shared" si="1"/>
        <v>C</v>
      </c>
      <c r="M9" s="117">
        <f t="shared" si="2"/>
        <v>2</v>
      </c>
      <c r="N9" s="67" t="str">
        <f t="shared" si="3"/>
        <v>2.0</v>
      </c>
      <c r="O9" s="359">
        <v>7</v>
      </c>
      <c r="P9" s="176" t="str">
        <f t="shared" si="4"/>
        <v>7.0</v>
      </c>
      <c r="Q9" s="118" t="str">
        <f t="shared" si="5"/>
        <v>B</v>
      </c>
      <c r="R9" s="117">
        <f t="shared" si="6"/>
        <v>3</v>
      </c>
      <c r="S9" s="67" t="str">
        <f t="shared" si="7"/>
        <v>3.0</v>
      </c>
      <c r="T9" s="89">
        <v>6.8</v>
      </c>
      <c r="U9" s="121">
        <v>5</v>
      </c>
      <c r="V9" s="121"/>
      <c r="W9" s="5">
        <f t="shared" si="8"/>
        <v>5.7</v>
      </c>
      <c r="X9" s="25">
        <f t="shared" si="9"/>
        <v>5.7</v>
      </c>
      <c r="Y9" s="176" t="str">
        <f t="shared" si="10"/>
        <v>5.7</v>
      </c>
      <c r="Z9" s="118" t="str">
        <f t="shared" si="11"/>
        <v>C</v>
      </c>
      <c r="AA9" s="117">
        <f t="shared" si="12"/>
        <v>2</v>
      </c>
      <c r="AB9" s="117" t="str">
        <f t="shared" si="13"/>
        <v>2.0</v>
      </c>
      <c r="AC9" s="10">
        <v>3</v>
      </c>
      <c r="AD9" s="28">
        <v>3</v>
      </c>
      <c r="AE9" s="31">
        <v>6.8</v>
      </c>
      <c r="AF9" s="82">
        <v>2</v>
      </c>
      <c r="AG9" s="82">
        <v>3</v>
      </c>
      <c r="AH9" s="53">
        <f t="shared" si="14"/>
        <v>3.9</v>
      </c>
      <c r="AI9" s="54">
        <f t="shared" si="15"/>
        <v>4.5</v>
      </c>
      <c r="AJ9" s="183" t="str">
        <f t="shared" si="16"/>
        <v>4.5</v>
      </c>
      <c r="AK9" s="118" t="str">
        <f t="shared" si="17"/>
        <v>D</v>
      </c>
      <c r="AL9" s="117">
        <f t="shared" si="18"/>
        <v>1</v>
      </c>
      <c r="AM9" s="117" t="str">
        <f t="shared" si="19"/>
        <v>1.0</v>
      </c>
      <c r="AN9" s="119">
        <v>3</v>
      </c>
      <c r="AO9" s="88">
        <v>3</v>
      </c>
      <c r="AP9" s="31">
        <v>5</v>
      </c>
      <c r="AQ9" s="82">
        <v>7</v>
      </c>
      <c r="AR9" s="14"/>
      <c r="AS9" s="5">
        <f t="shared" si="20"/>
        <v>6.2</v>
      </c>
      <c r="AT9" s="25">
        <f t="shared" si="21"/>
        <v>6.2</v>
      </c>
      <c r="AU9" s="176" t="str">
        <f t="shared" si="22"/>
        <v>6.2</v>
      </c>
      <c r="AV9" s="118" t="str">
        <f t="shared" si="23"/>
        <v>C</v>
      </c>
      <c r="AW9" s="117">
        <f t="shared" si="24"/>
        <v>2</v>
      </c>
      <c r="AX9" s="117" t="str">
        <f t="shared" si="25"/>
        <v>2.0</v>
      </c>
      <c r="AY9" s="10">
        <v>3</v>
      </c>
      <c r="AZ9" s="28">
        <v>3</v>
      </c>
      <c r="BA9" s="122">
        <v>8.5</v>
      </c>
      <c r="BB9" s="121">
        <v>6</v>
      </c>
      <c r="BC9" s="121"/>
      <c r="BD9" s="5">
        <f t="shared" si="26"/>
        <v>7</v>
      </c>
      <c r="BE9" s="25">
        <f t="shared" si="27"/>
        <v>7</v>
      </c>
      <c r="BF9" s="176" t="str">
        <f t="shared" si="28"/>
        <v>7.0</v>
      </c>
      <c r="BG9" s="118" t="str">
        <f t="shared" si="29"/>
        <v>B</v>
      </c>
      <c r="BH9" s="117">
        <f t="shared" si="30"/>
        <v>3</v>
      </c>
      <c r="BI9" s="117" t="str">
        <f t="shared" si="31"/>
        <v>3.0</v>
      </c>
      <c r="BJ9" s="10">
        <v>4</v>
      </c>
      <c r="BK9" s="28">
        <v>4</v>
      </c>
      <c r="BL9" s="122">
        <v>6</v>
      </c>
      <c r="BM9" s="82">
        <v>3</v>
      </c>
      <c r="BN9" s="14"/>
      <c r="BO9" s="5">
        <f t="shared" si="32"/>
        <v>4.2</v>
      </c>
      <c r="BP9" s="25">
        <f t="shared" si="33"/>
        <v>4.2</v>
      </c>
      <c r="BQ9" s="176" t="str">
        <f t="shared" si="34"/>
        <v>4.2</v>
      </c>
      <c r="BR9" s="118" t="str">
        <f t="shared" si="35"/>
        <v>D</v>
      </c>
      <c r="BS9" s="117">
        <f t="shared" si="36"/>
        <v>1</v>
      </c>
      <c r="BT9" s="117" t="str">
        <f t="shared" si="37"/>
        <v>1.0</v>
      </c>
      <c r="BU9" s="10">
        <v>3</v>
      </c>
      <c r="BV9" s="27">
        <v>3</v>
      </c>
      <c r="BW9" s="122">
        <v>7.3</v>
      </c>
      <c r="BX9" s="243">
        <v>8</v>
      </c>
      <c r="BY9" s="14"/>
      <c r="BZ9" s="142">
        <f t="shared" si="38"/>
        <v>7.7</v>
      </c>
      <c r="CA9" s="143">
        <f t="shared" si="39"/>
        <v>7.7</v>
      </c>
      <c r="CB9" s="176" t="str">
        <f t="shared" si="40"/>
        <v>7.7</v>
      </c>
      <c r="CC9" s="144" t="str">
        <f t="shared" si="41"/>
        <v>B</v>
      </c>
      <c r="CD9" s="117">
        <f t="shared" si="42"/>
        <v>3</v>
      </c>
      <c r="CE9" s="117" t="str">
        <f t="shared" si="43"/>
        <v>3.0</v>
      </c>
      <c r="CF9" s="10">
        <v>2</v>
      </c>
      <c r="CG9" s="27">
        <v>2</v>
      </c>
      <c r="CH9" s="111">
        <f t="shared" si="44"/>
        <v>18</v>
      </c>
      <c r="CI9" s="109">
        <f t="shared" si="45"/>
        <v>2</v>
      </c>
      <c r="CJ9" s="105" t="str">
        <f t="shared" si="46"/>
        <v>2.00</v>
      </c>
      <c r="CK9" s="106" t="str">
        <f t="shared" si="47"/>
        <v>Lên lớp</v>
      </c>
      <c r="CL9" s="107">
        <f t="shared" si="48"/>
        <v>18</v>
      </c>
      <c r="CM9" s="108">
        <f t="shared" si="49"/>
        <v>2</v>
      </c>
      <c r="CN9" s="412" t="str">
        <f t="shared" si="50"/>
        <v>Lên lớp</v>
      </c>
      <c r="CO9" s="421"/>
      <c r="CP9" s="122">
        <v>7.4</v>
      </c>
      <c r="CQ9" s="97">
        <v>6</v>
      </c>
      <c r="CR9" s="97"/>
      <c r="CS9" s="5">
        <f t="shared" si="51"/>
        <v>6.6</v>
      </c>
      <c r="CT9" s="25">
        <f t="shared" si="52"/>
        <v>6.6</v>
      </c>
      <c r="CU9" s="176" t="str">
        <f t="shared" si="53"/>
        <v>6.6</v>
      </c>
      <c r="CV9" s="118" t="str">
        <f t="shared" si="54"/>
        <v>C+</v>
      </c>
      <c r="CW9" s="117">
        <f t="shared" si="55"/>
        <v>2.5</v>
      </c>
      <c r="CX9" s="117" t="str">
        <f t="shared" si="56"/>
        <v>2.5</v>
      </c>
      <c r="CY9" s="10">
        <v>2</v>
      </c>
      <c r="CZ9" s="27">
        <v>2</v>
      </c>
      <c r="DA9" s="122">
        <v>6.6</v>
      </c>
      <c r="DB9" s="97">
        <v>7</v>
      </c>
      <c r="DC9" s="97"/>
      <c r="DD9" s="5">
        <f t="shared" si="57"/>
        <v>6.8</v>
      </c>
      <c r="DE9" s="25">
        <f t="shared" si="58"/>
        <v>6.8</v>
      </c>
      <c r="DF9" s="176" t="str">
        <f t="shared" si="59"/>
        <v>6.8</v>
      </c>
      <c r="DG9" s="118" t="str">
        <f t="shared" si="60"/>
        <v>C+</v>
      </c>
      <c r="DH9" s="117">
        <f t="shared" si="61"/>
        <v>2.5</v>
      </c>
      <c r="DI9" s="117" t="str">
        <f t="shared" si="62"/>
        <v>2.5</v>
      </c>
      <c r="DJ9" s="10">
        <v>2</v>
      </c>
      <c r="DK9" s="27">
        <v>2</v>
      </c>
      <c r="DL9" s="122">
        <v>7.4</v>
      </c>
      <c r="DM9" s="97">
        <v>7</v>
      </c>
      <c r="DN9" s="97"/>
      <c r="DO9" s="5">
        <f t="shared" si="63"/>
        <v>7.2</v>
      </c>
      <c r="DP9" s="25">
        <f t="shared" si="64"/>
        <v>7.2</v>
      </c>
      <c r="DQ9" s="176" t="str">
        <f t="shared" si="65"/>
        <v>7.2</v>
      </c>
      <c r="DR9" s="118" t="str">
        <f t="shared" si="66"/>
        <v>B</v>
      </c>
      <c r="DS9" s="117">
        <f t="shared" si="67"/>
        <v>3</v>
      </c>
      <c r="DT9" s="117" t="str">
        <f t="shared" si="68"/>
        <v>3.0</v>
      </c>
      <c r="DU9" s="10">
        <v>2</v>
      </c>
      <c r="DV9" s="27">
        <v>2</v>
      </c>
      <c r="DW9" s="122">
        <v>7.5</v>
      </c>
      <c r="DX9" s="97">
        <v>8</v>
      </c>
      <c r="DY9" s="97"/>
      <c r="DZ9" s="5">
        <f t="shared" si="69"/>
        <v>7.8</v>
      </c>
      <c r="EA9" s="25">
        <f t="shared" si="70"/>
        <v>7.8</v>
      </c>
      <c r="EB9" s="176" t="str">
        <f t="shared" si="71"/>
        <v>7.8</v>
      </c>
      <c r="EC9" s="118" t="str">
        <f t="shared" si="72"/>
        <v>B</v>
      </c>
      <c r="ED9" s="117">
        <f t="shared" si="73"/>
        <v>3</v>
      </c>
      <c r="EE9" s="117" t="str">
        <f t="shared" si="74"/>
        <v>3.0</v>
      </c>
      <c r="EF9" s="10">
        <v>3</v>
      </c>
      <c r="EG9" s="27">
        <v>3</v>
      </c>
      <c r="EH9" s="122">
        <v>7.1</v>
      </c>
      <c r="EI9" s="97">
        <v>9</v>
      </c>
      <c r="EJ9" s="97"/>
      <c r="EK9" s="5">
        <f t="shared" si="75"/>
        <v>8.1999999999999993</v>
      </c>
      <c r="EL9" s="25">
        <f t="shared" si="76"/>
        <v>8.1999999999999993</v>
      </c>
      <c r="EM9" s="176" t="str">
        <f t="shared" si="77"/>
        <v>8.2</v>
      </c>
      <c r="EN9" s="118" t="str">
        <f t="shared" si="78"/>
        <v>B+</v>
      </c>
      <c r="EO9" s="117">
        <f t="shared" si="79"/>
        <v>3.5</v>
      </c>
      <c r="EP9" s="117" t="str">
        <f t="shared" si="80"/>
        <v>3.5</v>
      </c>
      <c r="EQ9" s="10">
        <v>4</v>
      </c>
      <c r="ER9" s="27">
        <v>4</v>
      </c>
      <c r="ES9" s="122">
        <v>8.1999999999999993</v>
      </c>
      <c r="ET9" s="97">
        <v>8</v>
      </c>
      <c r="EU9" s="97"/>
      <c r="EV9" s="5">
        <f t="shared" si="81"/>
        <v>8.1</v>
      </c>
      <c r="EW9" s="25">
        <f t="shared" si="82"/>
        <v>8.1</v>
      </c>
      <c r="EX9" s="176" t="str">
        <f t="shared" si="83"/>
        <v>8.1</v>
      </c>
      <c r="EY9" s="118" t="str">
        <f t="shared" si="84"/>
        <v>B+</v>
      </c>
      <c r="EZ9" s="117">
        <f t="shared" si="85"/>
        <v>3.5</v>
      </c>
      <c r="FA9" s="117" t="str">
        <f t="shared" si="86"/>
        <v>3.5</v>
      </c>
      <c r="FB9" s="10">
        <v>3</v>
      </c>
      <c r="FC9" s="27">
        <v>3</v>
      </c>
      <c r="FD9" s="508">
        <v>7</v>
      </c>
      <c r="FE9" s="97">
        <v>4</v>
      </c>
      <c r="FF9" s="547"/>
      <c r="FG9" s="5">
        <f t="shared" si="87"/>
        <v>5.2</v>
      </c>
      <c r="FH9" s="25">
        <f t="shared" si="88"/>
        <v>5.2</v>
      </c>
      <c r="FI9" s="176" t="str">
        <f t="shared" si="89"/>
        <v>5.2</v>
      </c>
      <c r="FJ9" s="118" t="str">
        <f t="shared" si="90"/>
        <v>D+</v>
      </c>
      <c r="FK9" s="117">
        <f t="shared" si="91"/>
        <v>1.5</v>
      </c>
      <c r="FL9" s="117" t="str">
        <f t="shared" si="92"/>
        <v>1.5</v>
      </c>
      <c r="FM9" s="10">
        <v>2</v>
      </c>
      <c r="FN9" s="27">
        <v>2</v>
      </c>
      <c r="FO9" s="497">
        <f t="shared" si="93"/>
        <v>18</v>
      </c>
      <c r="FP9" s="498">
        <f t="shared" si="94"/>
        <v>2.9166666666666665</v>
      </c>
      <c r="FQ9" s="499" t="str">
        <f t="shared" si="95"/>
        <v>2.92</v>
      </c>
      <c r="FR9" s="16" t="str">
        <f t="shared" si="96"/>
        <v>Lên lớp</v>
      </c>
      <c r="FS9" s="497">
        <f t="shared" si="97"/>
        <v>36</v>
      </c>
      <c r="FT9" s="498">
        <f t="shared" si="98"/>
        <v>2.4583333333333335</v>
      </c>
      <c r="FU9" s="499" t="str">
        <f t="shared" si="99"/>
        <v>2.46</v>
      </c>
      <c r="FV9" s="504">
        <f t="shared" si="100"/>
        <v>36</v>
      </c>
      <c r="FW9" s="500">
        <f t="shared" si="101"/>
        <v>6.5916666666666659</v>
      </c>
      <c r="FX9" s="501">
        <f t="shared" si="102"/>
        <v>2.4583333333333335</v>
      </c>
      <c r="FY9" s="502" t="str">
        <f t="shared" si="103"/>
        <v>Lên lớp</v>
      </c>
      <c r="FZ9" s="488"/>
      <c r="GA9" s="833">
        <v>8.6</v>
      </c>
      <c r="GB9" s="800">
        <v>8</v>
      </c>
      <c r="GC9" s="800"/>
      <c r="GD9" s="5">
        <f t="shared" si="104"/>
        <v>8.1999999999999993</v>
      </c>
      <c r="GE9" s="25">
        <f t="shared" si="105"/>
        <v>8.1999999999999993</v>
      </c>
      <c r="GF9" s="176" t="str">
        <f t="shared" si="106"/>
        <v>8.2</v>
      </c>
      <c r="GG9" s="118" t="str">
        <f t="shared" si="107"/>
        <v>B+</v>
      </c>
      <c r="GH9" s="117">
        <f t="shared" si="108"/>
        <v>3.5</v>
      </c>
      <c r="GI9" s="117" t="str">
        <f t="shared" si="109"/>
        <v>3.5</v>
      </c>
      <c r="GJ9" s="10">
        <v>2</v>
      </c>
      <c r="GK9" s="27">
        <v>2</v>
      </c>
      <c r="GL9" s="159">
        <v>7.6</v>
      </c>
      <c r="GM9" s="163">
        <v>6</v>
      </c>
      <c r="GN9" s="640"/>
      <c r="GO9" s="5">
        <f t="shared" si="110"/>
        <v>6.6</v>
      </c>
      <c r="GP9" s="25">
        <f t="shared" si="111"/>
        <v>6.6</v>
      </c>
      <c r="GQ9" s="176" t="str">
        <f t="shared" si="112"/>
        <v>6.6</v>
      </c>
      <c r="GR9" s="118" t="str">
        <f t="shared" si="113"/>
        <v>C+</v>
      </c>
      <c r="GS9" s="117">
        <f t="shared" si="114"/>
        <v>2.5</v>
      </c>
      <c r="GT9" s="117" t="str">
        <f t="shared" si="115"/>
        <v>2.5</v>
      </c>
      <c r="GU9" s="781">
        <v>2</v>
      </c>
      <c r="GV9" s="27">
        <v>2</v>
      </c>
      <c r="GW9" s="159">
        <v>6.3</v>
      </c>
      <c r="GX9" s="163">
        <v>3</v>
      </c>
      <c r="GY9" s="640"/>
      <c r="GZ9" s="5">
        <f t="shared" si="116"/>
        <v>4.3</v>
      </c>
      <c r="HA9" s="25">
        <f t="shared" si="117"/>
        <v>4.3</v>
      </c>
      <c r="HB9" s="176" t="str">
        <f t="shared" si="118"/>
        <v>4.3</v>
      </c>
      <c r="HC9" s="118" t="str">
        <f t="shared" si="119"/>
        <v>D</v>
      </c>
      <c r="HD9" s="117">
        <f t="shared" si="120"/>
        <v>1</v>
      </c>
      <c r="HE9" s="117" t="str">
        <f t="shared" si="121"/>
        <v>1.0</v>
      </c>
      <c r="HF9" s="10">
        <v>3</v>
      </c>
      <c r="HG9" s="28">
        <v>3</v>
      </c>
      <c r="HH9" s="159">
        <v>7.4</v>
      </c>
      <c r="HI9" s="163">
        <v>7</v>
      </c>
      <c r="HJ9" s="640"/>
      <c r="HK9" s="5">
        <f t="shared" si="122"/>
        <v>7.2</v>
      </c>
      <c r="HL9" s="25">
        <f t="shared" si="123"/>
        <v>7.2</v>
      </c>
      <c r="HM9" s="176" t="str">
        <f t="shared" si="124"/>
        <v>7.2</v>
      </c>
      <c r="HN9" s="118" t="str">
        <f t="shared" si="125"/>
        <v>B</v>
      </c>
      <c r="HO9" s="117">
        <f t="shared" si="126"/>
        <v>3</v>
      </c>
      <c r="HP9" s="117" t="str">
        <f t="shared" si="127"/>
        <v>3.0</v>
      </c>
      <c r="HQ9" s="10">
        <v>3</v>
      </c>
      <c r="HR9" s="27">
        <v>3</v>
      </c>
      <c r="HS9" s="362">
        <v>7.3</v>
      </c>
      <c r="HT9" s="121">
        <v>9</v>
      </c>
      <c r="HU9" s="121"/>
      <c r="HV9" s="5">
        <f t="shared" si="128"/>
        <v>8.3000000000000007</v>
      </c>
      <c r="HW9" s="25">
        <f t="shared" si="129"/>
        <v>8.3000000000000007</v>
      </c>
      <c r="HX9" s="176" t="str">
        <f t="shared" si="130"/>
        <v>8.3</v>
      </c>
      <c r="HY9" s="118" t="str">
        <f t="shared" si="131"/>
        <v>B+</v>
      </c>
      <c r="HZ9" s="117">
        <f t="shared" si="132"/>
        <v>3.5</v>
      </c>
      <c r="IA9" s="117" t="str">
        <f t="shared" si="133"/>
        <v>3.5</v>
      </c>
      <c r="IB9" s="10">
        <v>3</v>
      </c>
      <c r="IC9" s="27">
        <v>3</v>
      </c>
      <c r="ID9" s="31">
        <v>6.6</v>
      </c>
      <c r="IE9" s="800">
        <v>8</v>
      </c>
      <c r="IF9" s="800"/>
      <c r="IG9" s="816">
        <f t="shared" si="134"/>
        <v>7.4</v>
      </c>
      <c r="IH9" s="817">
        <f t="shared" si="135"/>
        <v>7.4</v>
      </c>
      <c r="II9" s="818" t="str">
        <f t="shared" si="136"/>
        <v>7.4</v>
      </c>
      <c r="IJ9" s="819" t="str">
        <f t="shared" si="137"/>
        <v>B</v>
      </c>
      <c r="IK9" s="820">
        <f t="shared" si="138"/>
        <v>3</v>
      </c>
      <c r="IL9" s="820" t="str">
        <f t="shared" si="139"/>
        <v>3.0</v>
      </c>
      <c r="IM9" s="821">
        <v>2</v>
      </c>
      <c r="IN9" s="822">
        <v>2</v>
      </c>
      <c r="IO9" s="122">
        <v>6.6</v>
      </c>
      <c r="IP9" s="97">
        <v>7</v>
      </c>
      <c r="IQ9" s="97"/>
      <c r="IR9" s="5">
        <f t="shared" si="140"/>
        <v>6.8</v>
      </c>
      <c r="IS9" s="25">
        <f t="shared" si="141"/>
        <v>6.8</v>
      </c>
      <c r="IT9" s="176" t="str">
        <f t="shared" si="142"/>
        <v>6.8</v>
      </c>
      <c r="IU9" s="118" t="str">
        <f t="shared" si="143"/>
        <v>C+</v>
      </c>
      <c r="IV9" s="117">
        <f t="shared" si="144"/>
        <v>2.5</v>
      </c>
      <c r="IW9" s="117" t="str">
        <f t="shared" si="145"/>
        <v>2.5</v>
      </c>
      <c r="IX9" s="10">
        <v>3</v>
      </c>
      <c r="IY9" s="27">
        <v>3</v>
      </c>
      <c r="IZ9" s="508">
        <v>7.3</v>
      </c>
      <c r="JA9" s="97">
        <v>7</v>
      </c>
      <c r="JB9" s="547"/>
      <c r="JC9" s="5">
        <f t="shared" si="146"/>
        <v>7.1</v>
      </c>
      <c r="JD9" s="25">
        <f t="shared" si="147"/>
        <v>7.1</v>
      </c>
      <c r="JE9" s="176" t="str">
        <f t="shared" si="148"/>
        <v>7.1</v>
      </c>
      <c r="JF9" s="118" t="str">
        <f t="shared" si="149"/>
        <v>B</v>
      </c>
      <c r="JG9" s="117">
        <f t="shared" si="150"/>
        <v>3</v>
      </c>
      <c r="JH9" s="117" t="str">
        <f t="shared" si="151"/>
        <v>3.0</v>
      </c>
      <c r="JI9" s="10">
        <v>2</v>
      </c>
      <c r="JJ9" s="27">
        <v>2</v>
      </c>
      <c r="JK9" s="278">
        <v>3.4</v>
      </c>
      <c r="JL9" s="800"/>
      <c r="JM9" s="801"/>
      <c r="JN9" s="5">
        <f t="shared" si="152"/>
        <v>1.4</v>
      </c>
      <c r="JO9" s="25">
        <f t="shared" si="153"/>
        <v>1.4</v>
      </c>
      <c r="JP9" s="176" t="str">
        <f t="shared" si="154"/>
        <v>1.4</v>
      </c>
      <c r="JQ9" s="118" t="str">
        <f t="shared" si="155"/>
        <v>F</v>
      </c>
      <c r="JR9" s="117">
        <f t="shared" si="156"/>
        <v>0</v>
      </c>
      <c r="JS9" s="117" t="str">
        <f t="shared" si="157"/>
        <v>0.0</v>
      </c>
      <c r="JT9" s="10">
        <v>3</v>
      </c>
      <c r="JU9" s="27"/>
      <c r="JV9" s="185"/>
      <c r="JW9" s="454"/>
      <c r="JX9" s="454"/>
      <c r="JY9" s="5">
        <f t="shared" si="188"/>
        <v>0</v>
      </c>
      <c r="JZ9" s="25">
        <f t="shared" si="158"/>
        <v>0</v>
      </c>
      <c r="KA9" s="176" t="str">
        <f t="shared" si="159"/>
        <v>0.0</v>
      </c>
      <c r="KB9" s="118" t="str">
        <f t="shared" si="160"/>
        <v>F</v>
      </c>
      <c r="KC9" s="117">
        <f t="shared" si="161"/>
        <v>0</v>
      </c>
      <c r="KD9" s="117" t="str">
        <f t="shared" si="162"/>
        <v>0.0</v>
      </c>
      <c r="KE9" s="10">
        <v>2</v>
      </c>
      <c r="KF9" s="27"/>
      <c r="KG9" s="884">
        <f t="shared" si="163"/>
        <v>25</v>
      </c>
      <c r="KH9" s="885">
        <f t="shared" si="164"/>
        <v>2.16</v>
      </c>
      <c r="KI9" s="886" t="str">
        <f t="shared" si="165"/>
        <v>2.16</v>
      </c>
      <c r="KJ9" s="521" t="str">
        <f t="shared" si="166"/>
        <v>Lên lớp</v>
      </c>
      <c r="KK9" s="887">
        <f t="shared" si="167"/>
        <v>61</v>
      </c>
      <c r="KL9" s="885">
        <f t="shared" si="168"/>
        <v>2.3360655737704916</v>
      </c>
      <c r="KM9" s="886" t="str">
        <f t="shared" si="169"/>
        <v>2.34</v>
      </c>
      <c r="KN9" s="888">
        <f t="shared" si="170"/>
        <v>20</v>
      </c>
      <c r="KO9" s="889">
        <f t="shared" si="171"/>
        <v>6.92</v>
      </c>
      <c r="KP9" s="890">
        <f t="shared" si="172"/>
        <v>2.7</v>
      </c>
      <c r="KQ9" s="891">
        <f t="shared" si="224"/>
        <v>56</v>
      </c>
      <c r="KR9" s="892">
        <f t="shared" si="173"/>
        <v>6.7089285714285714</v>
      </c>
      <c r="KS9" s="893">
        <f t="shared" si="174"/>
        <v>2.5446428571428572</v>
      </c>
      <c r="KT9" s="521" t="str">
        <f t="shared" si="175"/>
        <v>Lên lớp</v>
      </c>
      <c r="KU9" s="1235"/>
      <c r="KV9" s="1669"/>
      <c r="KW9" s="1682"/>
      <c r="KX9" s="9"/>
      <c r="KY9" s="5">
        <f t="shared" si="189"/>
        <v>0</v>
      </c>
      <c r="KZ9" s="25">
        <f t="shared" si="190"/>
        <v>0</v>
      </c>
      <c r="LA9" s="176" t="str">
        <f t="shared" si="191"/>
        <v>0.0</v>
      </c>
      <c r="LB9" s="118" t="str">
        <f t="shared" si="192"/>
        <v>F</v>
      </c>
      <c r="LC9" s="117">
        <f t="shared" si="193"/>
        <v>0</v>
      </c>
      <c r="LD9" s="117" t="str">
        <f t="shared" si="194"/>
        <v>0.0</v>
      </c>
      <c r="LE9" s="10">
        <v>4</v>
      </c>
      <c r="LF9" s="27"/>
      <c r="LG9" s="185"/>
      <c r="LH9" s="97"/>
      <c r="LI9" s="97"/>
      <c r="LJ9" s="5">
        <f t="shared" si="195"/>
        <v>0</v>
      </c>
      <c r="LK9" s="25">
        <f t="shared" si="196"/>
        <v>0</v>
      </c>
      <c r="LL9" s="176" t="str">
        <f t="shared" si="197"/>
        <v>0.0</v>
      </c>
      <c r="LM9" s="118" t="str">
        <f t="shared" si="198"/>
        <v>F</v>
      </c>
      <c r="LN9" s="117">
        <f t="shared" si="199"/>
        <v>0</v>
      </c>
      <c r="LO9" s="117" t="str">
        <f t="shared" si="200"/>
        <v>0.0</v>
      </c>
      <c r="LP9" s="10">
        <v>1</v>
      </c>
      <c r="LQ9" s="27"/>
      <c r="LR9" s="1622">
        <v>0</v>
      </c>
      <c r="LS9" s="140"/>
      <c r="LT9" s="1624"/>
      <c r="LU9" s="5">
        <f t="shared" si="201"/>
        <v>0</v>
      </c>
      <c r="LV9" s="25">
        <f t="shared" si="202"/>
        <v>0</v>
      </c>
      <c r="LW9" s="176" t="str">
        <f t="shared" si="203"/>
        <v>0.0</v>
      </c>
      <c r="LX9" s="118" t="str">
        <f t="shared" si="204"/>
        <v>F</v>
      </c>
      <c r="LY9" s="117">
        <f t="shared" si="205"/>
        <v>0</v>
      </c>
      <c r="LZ9" s="117" t="str">
        <f t="shared" si="206"/>
        <v>0.0</v>
      </c>
      <c r="MA9" s="10">
        <v>1</v>
      </c>
      <c r="MB9" s="27"/>
      <c r="MC9" s="278">
        <v>0</v>
      </c>
      <c r="MD9" s="800"/>
      <c r="ME9" s="5"/>
      <c r="MF9" s="53">
        <f t="shared" si="207"/>
        <v>0</v>
      </c>
      <c r="MG9" s="54">
        <f t="shared" si="208"/>
        <v>0</v>
      </c>
      <c r="MH9" s="183" t="str">
        <f t="shared" si="176"/>
        <v>0.0</v>
      </c>
      <c r="MI9" s="51" t="str">
        <f t="shared" si="177"/>
        <v>F</v>
      </c>
      <c r="MJ9" s="55">
        <f t="shared" si="178"/>
        <v>0</v>
      </c>
      <c r="MK9" s="55" t="str">
        <f t="shared" si="179"/>
        <v>0.0</v>
      </c>
      <c r="ML9" s="170">
        <v>2</v>
      </c>
      <c r="MM9" s="401"/>
      <c r="MN9" s="1669"/>
      <c r="MO9" s="1682"/>
      <c r="MP9" s="9"/>
      <c r="MQ9" s="53">
        <f t="shared" si="209"/>
        <v>0</v>
      </c>
      <c r="MR9" s="54">
        <f t="shared" si="210"/>
        <v>0</v>
      </c>
      <c r="MS9" s="183" t="str">
        <f t="shared" si="211"/>
        <v>0.0</v>
      </c>
      <c r="MT9" s="51" t="str">
        <f t="shared" si="212"/>
        <v>F</v>
      </c>
      <c r="MU9" s="55">
        <f t="shared" si="213"/>
        <v>0</v>
      </c>
      <c r="MV9" s="55" t="str">
        <f t="shared" si="214"/>
        <v>0.0</v>
      </c>
      <c r="MW9" s="170">
        <v>2</v>
      </c>
      <c r="MX9" s="401"/>
      <c r="MY9" s="1715"/>
      <c r="MZ9" s="1711"/>
      <c r="NA9" s="9"/>
      <c r="NB9" s="53">
        <f t="shared" si="215"/>
        <v>0</v>
      </c>
      <c r="NC9" s="54">
        <f t="shared" si="216"/>
        <v>0</v>
      </c>
      <c r="ND9" s="183" t="str">
        <f t="shared" si="217"/>
        <v>0.0</v>
      </c>
      <c r="NE9" s="51" t="str">
        <f t="shared" si="218"/>
        <v>F</v>
      </c>
      <c r="NF9" s="55">
        <f t="shared" si="219"/>
        <v>0</v>
      </c>
      <c r="NG9" s="55" t="str">
        <f t="shared" si="220"/>
        <v>0.0</v>
      </c>
      <c r="NH9" s="170">
        <v>2</v>
      </c>
      <c r="NI9" s="401"/>
      <c r="NJ9" s="1719">
        <f t="shared" si="221"/>
        <v>12</v>
      </c>
      <c r="NK9" s="1720">
        <f t="shared" si="222"/>
        <v>0</v>
      </c>
      <c r="NL9" s="1721" t="str">
        <f t="shared" si="223"/>
        <v>0.00</v>
      </c>
    </row>
    <row r="10" spans="1:376" ht="18.75" x14ac:dyDescent="0.3">
      <c r="A10" s="126">
        <v>51</v>
      </c>
      <c r="B10" s="561" t="s">
        <v>99</v>
      </c>
      <c r="C10" s="1566" t="s">
        <v>305</v>
      </c>
      <c r="D10" s="1315" t="s">
        <v>306</v>
      </c>
      <c r="E10" s="1316" t="s">
        <v>163</v>
      </c>
      <c r="F10" s="615" t="s">
        <v>491</v>
      </c>
      <c r="G10" s="211" t="s">
        <v>370</v>
      </c>
      <c r="H10" s="212" t="s">
        <v>16</v>
      </c>
      <c r="I10" s="355" t="s">
        <v>397</v>
      </c>
      <c r="J10" s="385">
        <v>5.5</v>
      </c>
      <c r="K10" s="381" t="str">
        <f t="shared" si="0"/>
        <v>5.5</v>
      </c>
      <c r="L10" s="302" t="str">
        <f t="shared" si="1"/>
        <v>C</v>
      </c>
      <c r="M10" s="117">
        <f t="shared" si="2"/>
        <v>2</v>
      </c>
      <c r="N10" s="67" t="str">
        <f t="shared" si="3"/>
        <v>2.0</v>
      </c>
      <c r="O10" s="1100">
        <v>6</v>
      </c>
      <c r="P10" s="176" t="str">
        <f t="shared" si="4"/>
        <v>6.0</v>
      </c>
      <c r="Q10" s="118" t="str">
        <f t="shared" si="5"/>
        <v>C</v>
      </c>
      <c r="R10" s="117">
        <f t="shared" si="6"/>
        <v>2</v>
      </c>
      <c r="S10" s="67" t="str">
        <f t="shared" si="7"/>
        <v>2.0</v>
      </c>
      <c r="T10" s="273">
        <v>7.3</v>
      </c>
      <c r="U10" s="275">
        <v>7</v>
      </c>
      <c r="V10" s="275"/>
      <c r="W10" s="60">
        <f t="shared" si="8"/>
        <v>7.1</v>
      </c>
      <c r="X10" s="114">
        <f t="shared" si="9"/>
        <v>7.1</v>
      </c>
      <c r="Y10" s="176" t="str">
        <f t="shared" si="10"/>
        <v>7.1</v>
      </c>
      <c r="Z10" s="115" t="str">
        <f t="shared" si="11"/>
        <v>B</v>
      </c>
      <c r="AA10" s="116">
        <f t="shared" si="12"/>
        <v>3</v>
      </c>
      <c r="AB10" s="116" t="str">
        <f t="shared" si="13"/>
        <v>3.0</v>
      </c>
      <c r="AC10" s="61">
        <v>3</v>
      </c>
      <c r="AD10" s="27">
        <v>3</v>
      </c>
      <c r="AE10" s="280">
        <v>8.1999999999999993</v>
      </c>
      <c r="AF10" s="297">
        <v>8</v>
      </c>
      <c r="AG10" s="195"/>
      <c r="AH10" s="53">
        <f t="shared" si="14"/>
        <v>8.1</v>
      </c>
      <c r="AI10" s="54">
        <f t="shared" si="15"/>
        <v>8.1</v>
      </c>
      <c r="AJ10" s="183" t="str">
        <f t="shared" si="16"/>
        <v>8.1</v>
      </c>
      <c r="AK10" s="115" t="str">
        <f t="shared" si="17"/>
        <v>B+</v>
      </c>
      <c r="AL10" s="116">
        <f t="shared" si="18"/>
        <v>3.5</v>
      </c>
      <c r="AM10" s="116" t="str">
        <f t="shared" si="19"/>
        <v>3.5</v>
      </c>
      <c r="AN10" s="191">
        <v>3</v>
      </c>
      <c r="AO10" s="401">
        <v>3</v>
      </c>
      <c r="AP10" s="280">
        <v>5</v>
      </c>
      <c r="AQ10" s="297">
        <v>6</v>
      </c>
      <c r="AR10" s="195"/>
      <c r="AS10" s="5">
        <f t="shared" si="20"/>
        <v>5.6</v>
      </c>
      <c r="AT10" s="25">
        <f t="shared" si="21"/>
        <v>5.6</v>
      </c>
      <c r="AU10" s="176" t="str">
        <f t="shared" si="22"/>
        <v>5.6</v>
      </c>
      <c r="AV10" s="118" t="str">
        <f t="shared" si="23"/>
        <v>C</v>
      </c>
      <c r="AW10" s="117">
        <f t="shared" si="24"/>
        <v>2</v>
      </c>
      <c r="AX10" s="117" t="str">
        <f t="shared" si="25"/>
        <v>2.0</v>
      </c>
      <c r="AY10" s="61">
        <v>3</v>
      </c>
      <c r="AZ10" s="28">
        <v>3</v>
      </c>
      <c r="BA10" s="199">
        <v>6.3</v>
      </c>
      <c r="BB10" s="275">
        <v>7</v>
      </c>
      <c r="BC10" s="275"/>
      <c r="BD10" s="5">
        <f t="shared" si="26"/>
        <v>6.7</v>
      </c>
      <c r="BE10" s="114">
        <f t="shared" si="27"/>
        <v>6.7</v>
      </c>
      <c r="BF10" s="176" t="str">
        <f t="shared" si="28"/>
        <v>6.7</v>
      </c>
      <c r="BG10" s="115" t="str">
        <f t="shared" si="29"/>
        <v>C+</v>
      </c>
      <c r="BH10" s="116">
        <f t="shared" si="30"/>
        <v>2.5</v>
      </c>
      <c r="BI10" s="116" t="str">
        <f t="shared" si="31"/>
        <v>2.5</v>
      </c>
      <c r="BJ10" s="61">
        <v>4</v>
      </c>
      <c r="BK10" s="27">
        <v>4</v>
      </c>
      <c r="BL10" s="283">
        <v>6.1</v>
      </c>
      <c r="BM10" s="297">
        <v>6</v>
      </c>
      <c r="BN10" s="195"/>
      <c r="BO10" s="5">
        <f t="shared" si="32"/>
        <v>6</v>
      </c>
      <c r="BP10" s="25">
        <f t="shared" si="33"/>
        <v>6</v>
      </c>
      <c r="BQ10" s="176" t="str">
        <f t="shared" si="34"/>
        <v>6.0</v>
      </c>
      <c r="BR10" s="118" t="str">
        <f t="shared" si="35"/>
        <v>C</v>
      </c>
      <c r="BS10" s="116">
        <f t="shared" si="36"/>
        <v>2</v>
      </c>
      <c r="BT10" s="116" t="str">
        <f t="shared" si="37"/>
        <v>2.0</v>
      </c>
      <c r="BU10" s="61">
        <v>3</v>
      </c>
      <c r="BV10" s="27">
        <v>3</v>
      </c>
      <c r="BW10" s="199">
        <v>7.7</v>
      </c>
      <c r="BX10" s="245">
        <v>9</v>
      </c>
      <c r="BY10" s="195"/>
      <c r="BZ10" s="192">
        <f t="shared" si="38"/>
        <v>8.5</v>
      </c>
      <c r="CA10" s="193">
        <f t="shared" si="39"/>
        <v>8.5</v>
      </c>
      <c r="CB10" s="176" t="str">
        <f t="shared" si="40"/>
        <v>8.5</v>
      </c>
      <c r="CC10" s="194" t="str">
        <f t="shared" si="41"/>
        <v>A</v>
      </c>
      <c r="CD10" s="116">
        <f t="shared" si="42"/>
        <v>4</v>
      </c>
      <c r="CE10" s="116" t="str">
        <f t="shared" si="43"/>
        <v>4.0</v>
      </c>
      <c r="CF10" s="10">
        <v>2</v>
      </c>
      <c r="CG10" s="27">
        <v>2</v>
      </c>
      <c r="CH10" s="111">
        <f t="shared" si="44"/>
        <v>18</v>
      </c>
      <c r="CI10" s="109">
        <f t="shared" si="45"/>
        <v>2.75</v>
      </c>
      <c r="CJ10" s="105" t="str">
        <f t="shared" si="46"/>
        <v>2.75</v>
      </c>
      <c r="CK10" s="106" t="str">
        <f t="shared" si="47"/>
        <v>Lên lớp</v>
      </c>
      <c r="CL10" s="107">
        <f t="shared" si="48"/>
        <v>18</v>
      </c>
      <c r="CM10" s="108">
        <f t="shared" si="49"/>
        <v>2.75</v>
      </c>
      <c r="CN10" s="412" t="str">
        <f t="shared" si="50"/>
        <v>Lên lớp</v>
      </c>
      <c r="CO10" s="421"/>
      <c r="CP10" s="122">
        <v>9.4</v>
      </c>
      <c r="CQ10" s="97">
        <v>8</v>
      </c>
      <c r="CR10" s="97"/>
      <c r="CS10" s="5">
        <f t="shared" si="51"/>
        <v>8.6</v>
      </c>
      <c r="CT10" s="25">
        <f t="shared" si="52"/>
        <v>8.6</v>
      </c>
      <c r="CU10" s="176" t="str">
        <f t="shared" si="53"/>
        <v>8.6</v>
      </c>
      <c r="CV10" s="118" t="str">
        <f t="shared" si="54"/>
        <v>A</v>
      </c>
      <c r="CW10" s="117">
        <f t="shared" si="55"/>
        <v>4</v>
      </c>
      <c r="CX10" s="117" t="str">
        <f t="shared" si="56"/>
        <v>4.0</v>
      </c>
      <c r="CY10" s="10">
        <v>2</v>
      </c>
      <c r="CZ10" s="27">
        <v>2</v>
      </c>
      <c r="DA10" s="122">
        <v>5.5</v>
      </c>
      <c r="DB10" s="97">
        <v>7</v>
      </c>
      <c r="DC10" s="97"/>
      <c r="DD10" s="5">
        <f t="shared" si="57"/>
        <v>6.4</v>
      </c>
      <c r="DE10" s="25">
        <f t="shared" si="58"/>
        <v>6.4</v>
      </c>
      <c r="DF10" s="176" t="str">
        <f t="shared" si="59"/>
        <v>6.4</v>
      </c>
      <c r="DG10" s="118" t="str">
        <f t="shared" si="60"/>
        <v>C</v>
      </c>
      <c r="DH10" s="117">
        <f t="shared" si="61"/>
        <v>2</v>
      </c>
      <c r="DI10" s="117" t="str">
        <f t="shared" si="62"/>
        <v>2.0</v>
      </c>
      <c r="DJ10" s="10">
        <v>2</v>
      </c>
      <c r="DK10" s="27">
        <v>2</v>
      </c>
      <c r="DL10" s="122">
        <v>7.2</v>
      </c>
      <c r="DM10" s="97">
        <v>9</v>
      </c>
      <c r="DN10" s="97"/>
      <c r="DO10" s="5">
        <f t="shared" si="63"/>
        <v>8.3000000000000007</v>
      </c>
      <c r="DP10" s="25">
        <f t="shared" si="64"/>
        <v>8.3000000000000007</v>
      </c>
      <c r="DQ10" s="176" t="str">
        <f t="shared" si="65"/>
        <v>8.3</v>
      </c>
      <c r="DR10" s="118" t="str">
        <f t="shared" si="66"/>
        <v>B+</v>
      </c>
      <c r="DS10" s="117">
        <f t="shared" si="67"/>
        <v>3.5</v>
      </c>
      <c r="DT10" s="117" t="str">
        <f t="shared" si="68"/>
        <v>3.5</v>
      </c>
      <c r="DU10" s="10">
        <v>2</v>
      </c>
      <c r="DV10" s="27">
        <v>2</v>
      </c>
      <c r="DW10" s="122">
        <v>8.3000000000000007</v>
      </c>
      <c r="DX10" s="97">
        <v>7</v>
      </c>
      <c r="DY10" s="97"/>
      <c r="DZ10" s="5">
        <f t="shared" si="69"/>
        <v>7.5</v>
      </c>
      <c r="EA10" s="25">
        <f t="shared" si="70"/>
        <v>7.5</v>
      </c>
      <c r="EB10" s="176" t="str">
        <f t="shared" si="71"/>
        <v>7.5</v>
      </c>
      <c r="EC10" s="118" t="str">
        <f t="shared" si="72"/>
        <v>B</v>
      </c>
      <c r="ED10" s="117">
        <f t="shared" si="73"/>
        <v>3</v>
      </c>
      <c r="EE10" s="117" t="str">
        <f t="shared" si="74"/>
        <v>3.0</v>
      </c>
      <c r="EF10" s="10">
        <v>3</v>
      </c>
      <c r="EG10" s="27">
        <v>3</v>
      </c>
      <c r="EH10" s="122">
        <v>9</v>
      </c>
      <c r="EI10" s="97">
        <v>9</v>
      </c>
      <c r="EJ10" s="97"/>
      <c r="EK10" s="5">
        <f t="shared" si="75"/>
        <v>9</v>
      </c>
      <c r="EL10" s="25">
        <f t="shared" si="76"/>
        <v>9</v>
      </c>
      <c r="EM10" s="176" t="str">
        <f t="shared" si="77"/>
        <v>9.0</v>
      </c>
      <c r="EN10" s="118" t="str">
        <f t="shared" si="78"/>
        <v>A</v>
      </c>
      <c r="EO10" s="117">
        <f t="shared" si="79"/>
        <v>4</v>
      </c>
      <c r="EP10" s="117" t="str">
        <f t="shared" si="80"/>
        <v>4.0</v>
      </c>
      <c r="EQ10" s="10">
        <v>4</v>
      </c>
      <c r="ER10" s="27">
        <v>4</v>
      </c>
      <c r="ES10" s="122">
        <v>8.6999999999999993</v>
      </c>
      <c r="ET10" s="97">
        <v>9</v>
      </c>
      <c r="EU10" s="97"/>
      <c r="EV10" s="5">
        <f t="shared" si="81"/>
        <v>8.9</v>
      </c>
      <c r="EW10" s="25">
        <f t="shared" si="82"/>
        <v>8.9</v>
      </c>
      <c r="EX10" s="176" t="str">
        <f t="shared" si="83"/>
        <v>8.9</v>
      </c>
      <c r="EY10" s="118" t="str">
        <f t="shared" si="84"/>
        <v>A</v>
      </c>
      <c r="EZ10" s="117">
        <f t="shared" si="85"/>
        <v>4</v>
      </c>
      <c r="FA10" s="117" t="str">
        <f t="shared" si="86"/>
        <v>4.0</v>
      </c>
      <c r="FB10" s="10">
        <v>3</v>
      </c>
      <c r="FC10" s="27">
        <v>3</v>
      </c>
      <c r="FD10" s="508">
        <v>7.3</v>
      </c>
      <c r="FE10" s="97">
        <v>6</v>
      </c>
      <c r="FF10" s="547"/>
      <c r="FG10" s="5">
        <f t="shared" si="87"/>
        <v>6.5</v>
      </c>
      <c r="FH10" s="25">
        <f t="shared" si="88"/>
        <v>6.5</v>
      </c>
      <c r="FI10" s="176" t="str">
        <f t="shared" si="89"/>
        <v>6.5</v>
      </c>
      <c r="FJ10" s="118" t="str">
        <f t="shared" si="90"/>
        <v>C+</v>
      </c>
      <c r="FK10" s="117">
        <f t="shared" si="91"/>
        <v>2.5</v>
      </c>
      <c r="FL10" s="117" t="str">
        <f t="shared" si="92"/>
        <v>2.5</v>
      </c>
      <c r="FM10" s="10">
        <v>2</v>
      </c>
      <c r="FN10" s="27">
        <v>2</v>
      </c>
      <c r="FO10" s="497">
        <f t="shared" si="93"/>
        <v>18</v>
      </c>
      <c r="FP10" s="498">
        <f t="shared" si="94"/>
        <v>3.3888888888888888</v>
      </c>
      <c r="FQ10" s="499" t="str">
        <f t="shared" si="95"/>
        <v>3.39</v>
      </c>
      <c r="FR10" s="16" t="str">
        <f t="shared" si="96"/>
        <v>Lên lớp</v>
      </c>
      <c r="FS10" s="497">
        <f t="shared" si="97"/>
        <v>36</v>
      </c>
      <c r="FT10" s="498">
        <f t="shared" si="98"/>
        <v>3.0694444444444446</v>
      </c>
      <c r="FU10" s="499" t="str">
        <f t="shared" si="99"/>
        <v>3.07</v>
      </c>
      <c r="FV10" s="504">
        <f t="shared" si="100"/>
        <v>36</v>
      </c>
      <c r="FW10" s="500">
        <f t="shared" si="101"/>
        <v>7.4722222222222241</v>
      </c>
      <c r="FX10" s="501">
        <f t="shared" si="102"/>
        <v>3.0694444444444446</v>
      </c>
      <c r="FY10" s="502" t="str">
        <f t="shared" si="103"/>
        <v>Lên lớp</v>
      </c>
      <c r="FZ10" s="488"/>
      <c r="GA10" s="833">
        <v>7.3</v>
      </c>
      <c r="GB10" s="800">
        <v>6</v>
      </c>
      <c r="GC10" s="800"/>
      <c r="GD10" s="5">
        <f t="shared" si="104"/>
        <v>6.5</v>
      </c>
      <c r="GE10" s="25">
        <f t="shared" si="105"/>
        <v>6.5</v>
      </c>
      <c r="GF10" s="176" t="str">
        <f t="shared" si="106"/>
        <v>6.5</v>
      </c>
      <c r="GG10" s="118" t="str">
        <f t="shared" si="107"/>
        <v>C+</v>
      </c>
      <c r="GH10" s="117">
        <f t="shared" si="108"/>
        <v>2.5</v>
      </c>
      <c r="GI10" s="117" t="str">
        <f t="shared" si="109"/>
        <v>2.5</v>
      </c>
      <c r="GJ10" s="10">
        <v>2</v>
      </c>
      <c r="GK10" s="27">
        <v>2</v>
      </c>
      <c r="GL10" s="159">
        <v>7.8</v>
      </c>
      <c r="GM10" s="163">
        <v>9</v>
      </c>
      <c r="GN10" s="640"/>
      <c r="GO10" s="5">
        <f t="shared" si="110"/>
        <v>8.5</v>
      </c>
      <c r="GP10" s="25">
        <f t="shared" si="111"/>
        <v>8.5</v>
      </c>
      <c r="GQ10" s="176" t="str">
        <f t="shared" si="112"/>
        <v>8.5</v>
      </c>
      <c r="GR10" s="118" t="str">
        <f t="shared" si="113"/>
        <v>A</v>
      </c>
      <c r="GS10" s="117">
        <f t="shared" si="114"/>
        <v>4</v>
      </c>
      <c r="GT10" s="117" t="str">
        <f t="shared" si="115"/>
        <v>4.0</v>
      </c>
      <c r="GU10" s="622">
        <v>2</v>
      </c>
      <c r="GV10" s="27">
        <v>2</v>
      </c>
      <c r="GW10" s="159">
        <v>7.1</v>
      </c>
      <c r="GX10" s="163">
        <v>7</v>
      </c>
      <c r="GY10" s="640"/>
      <c r="GZ10" s="5">
        <f t="shared" si="116"/>
        <v>7</v>
      </c>
      <c r="HA10" s="25">
        <f t="shared" si="117"/>
        <v>7</v>
      </c>
      <c r="HB10" s="176" t="str">
        <f t="shared" si="118"/>
        <v>7.0</v>
      </c>
      <c r="HC10" s="118" t="str">
        <f t="shared" si="119"/>
        <v>B</v>
      </c>
      <c r="HD10" s="117">
        <f t="shared" si="120"/>
        <v>3</v>
      </c>
      <c r="HE10" s="117" t="str">
        <f t="shared" si="121"/>
        <v>3.0</v>
      </c>
      <c r="HF10" s="10">
        <v>3</v>
      </c>
      <c r="HG10" s="28">
        <v>3</v>
      </c>
      <c r="HH10" s="159">
        <v>7.9</v>
      </c>
      <c r="HI10" s="163">
        <v>9</v>
      </c>
      <c r="HJ10" s="640"/>
      <c r="HK10" s="5">
        <f t="shared" si="122"/>
        <v>8.6</v>
      </c>
      <c r="HL10" s="25">
        <f t="shared" si="123"/>
        <v>8.6</v>
      </c>
      <c r="HM10" s="176" t="str">
        <f t="shared" si="124"/>
        <v>8.6</v>
      </c>
      <c r="HN10" s="118" t="str">
        <f t="shared" si="125"/>
        <v>A</v>
      </c>
      <c r="HO10" s="117">
        <f t="shared" si="126"/>
        <v>4</v>
      </c>
      <c r="HP10" s="117" t="str">
        <f t="shared" si="127"/>
        <v>4.0</v>
      </c>
      <c r="HQ10" s="10">
        <v>3</v>
      </c>
      <c r="HR10" s="27">
        <v>3</v>
      </c>
      <c r="HS10" s="362">
        <v>7.7</v>
      </c>
      <c r="HT10" s="121">
        <v>10</v>
      </c>
      <c r="HU10" s="121"/>
      <c r="HV10" s="5">
        <f t="shared" si="128"/>
        <v>9.1</v>
      </c>
      <c r="HW10" s="25">
        <f t="shared" si="129"/>
        <v>9.1</v>
      </c>
      <c r="HX10" s="176" t="str">
        <f t="shared" si="130"/>
        <v>9.1</v>
      </c>
      <c r="HY10" s="118" t="str">
        <f t="shared" si="131"/>
        <v>A</v>
      </c>
      <c r="HZ10" s="117">
        <f t="shared" si="132"/>
        <v>4</v>
      </c>
      <c r="IA10" s="117" t="str">
        <f t="shared" si="133"/>
        <v>4.0</v>
      </c>
      <c r="IB10" s="10">
        <v>3</v>
      </c>
      <c r="IC10" s="27">
        <v>3</v>
      </c>
      <c r="ID10" s="31">
        <v>8.4</v>
      </c>
      <c r="IE10" s="800">
        <v>9</v>
      </c>
      <c r="IF10" s="800"/>
      <c r="IG10" s="816">
        <f t="shared" si="134"/>
        <v>8.8000000000000007</v>
      </c>
      <c r="IH10" s="817">
        <f t="shared" si="135"/>
        <v>8.8000000000000007</v>
      </c>
      <c r="II10" s="818" t="str">
        <f t="shared" si="136"/>
        <v>8.8</v>
      </c>
      <c r="IJ10" s="819" t="str">
        <f t="shared" si="137"/>
        <v>A</v>
      </c>
      <c r="IK10" s="820">
        <f t="shared" si="138"/>
        <v>4</v>
      </c>
      <c r="IL10" s="820" t="str">
        <f t="shared" si="139"/>
        <v>4.0</v>
      </c>
      <c r="IM10" s="821">
        <v>2</v>
      </c>
      <c r="IN10" s="822">
        <v>2</v>
      </c>
      <c r="IO10" s="122">
        <v>7.8</v>
      </c>
      <c r="IP10" s="97">
        <v>8</v>
      </c>
      <c r="IQ10" s="97"/>
      <c r="IR10" s="5">
        <f t="shared" si="140"/>
        <v>7.9</v>
      </c>
      <c r="IS10" s="25">
        <f t="shared" si="141"/>
        <v>7.9</v>
      </c>
      <c r="IT10" s="176" t="str">
        <f t="shared" si="142"/>
        <v>7.9</v>
      </c>
      <c r="IU10" s="118" t="str">
        <f t="shared" si="143"/>
        <v>B</v>
      </c>
      <c r="IV10" s="117">
        <f t="shared" si="144"/>
        <v>3</v>
      </c>
      <c r="IW10" s="117" t="str">
        <f t="shared" si="145"/>
        <v>3.0</v>
      </c>
      <c r="IX10" s="10">
        <v>3</v>
      </c>
      <c r="IY10" s="27">
        <v>3</v>
      </c>
      <c r="IZ10" s="508">
        <v>7.3</v>
      </c>
      <c r="JA10" s="97">
        <v>9</v>
      </c>
      <c r="JB10" s="547"/>
      <c r="JC10" s="5">
        <f t="shared" si="146"/>
        <v>8.3000000000000007</v>
      </c>
      <c r="JD10" s="25">
        <f t="shared" si="147"/>
        <v>8.3000000000000007</v>
      </c>
      <c r="JE10" s="176" t="str">
        <f t="shared" si="148"/>
        <v>8.3</v>
      </c>
      <c r="JF10" s="118" t="str">
        <f t="shared" si="149"/>
        <v>B+</v>
      </c>
      <c r="JG10" s="117">
        <f t="shared" si="150"/>
        <v>3.5</v>
      </c>
      <c r="JH10" s="117" t="str">
        <f t="shared" si="151"/>
        <v>3.5</v>
      </c>
      <c r="JI10" s="10">
        <v>2</v>
      </c>
      <c r="JJ10" s="27">
        <v>2</v>
      </c>
      <c r="JK10" s="31">
        <v>8.1</v>
      </c>
      <c r="JL10" s="800">
        <v>9</v>
      </c>
      <c r="JM10" s="801"/>
      <c r="JN10" s="5">
        <f t="shared" si="152"/>
        <v>8.6</v>
      </c>
      <c r="JO10" s="25">
        <f t="shared" si="153"/>
        <v>8.6</v>
      </c>
      <c r="JP10" s="176" t="str">
        <f t="shared" si="154"/>
        <v>8.6</v>
      </c>
      <c r="JQ10" s="118" t="str">
        <f t="shared" si="155"/>
        <v>A</v>
      </c>
      <c r="JR10" s="117">
        <f t="shared" si="156"/>
        <v>4</v>
      </c>
      <c r="JS10" s="117" t="str">
        <f t="shared" si="157"/>
        <v>4.0</v>
      </c>
      <c r="JT10" s="10">
        <v>3</v>
      </c>
      <c r="JU10" s="27">
        <v>3</v>
      </c>
      <c r="JV10" s="122">
        <v>7.8</v>
      </c>
      <c r="JW10" s="454">
        <v>7.5</v>
      </c>
      <c r="JX10" s="454"/>
      <c r="JY10" s="5">
        <f t="shared" si="188"/>
        <v>7.6</v>
      </c>
      <c r="JZ10" s="25">
        <f t="shared" si="158"/>
        <v>7.6</v>
      </c>
      <c r="KA10" s="176" t="str">
        <f t="shared" si="159"/>
        <v>7.6</v>
      </c>
      <c r="KB10" s="118" t="str">
        <f t="shared" si="160"/>
        <v>B</v>
      </c>
      <c r="KC10" s="117">
        <f t="shared" si="161"/>
        <v>3</v>
      </c>
      <c r="KD10" s="117" t="str">
        <f t="shared" si="162"/>
        <v>3.0</v>
      </c>
      <c r="KE10" s="10">
        <v>2</v>
      </c>
      <c r="KF10" s="27">
        <v>2</v>
      </c>
      <c r="KG10" s="884">
        <f t="shared" si="163"/>
        <v>25</v>
      </c>
      <c r="KH10" s="885">
        <f t="shared" si="164"/>
        <v>3.52</v>
      </c>
      <c r="KI10" s="886" t="str">
        <f t="shared" si="165"/>
        <v>3.52</v>
      </c>
      <c r="KJ10" s="521" t="str">
        <f t="shared" si="166"/>
        <v>Lên lớp</v>
      </c>
      <c r="KK10" s="887">
        <f t="shared" si="167"/>
        <v>61</v>
      </c>
      <c r="KL10" s="885">
        <f t="shared" si="168"/>
        <v>3.2540983606557377</v>
      </c>
      <c r="KM10" s="886" t="str">
        <f t="shared" si="169"/>
        <v>3.25</v>
      </c>
      <c r="KN10" s="888">
        <f t="shared" si="170"/>
        <v>25</v>
      </c>
      <c r="KO10" s="889">
        <f t="shared" si="171"/>
        <v>8.1199999999999992</v>
      </c>
      <c r="KP10" s="890">
        <f t="shared" si="172"/>
        <v>3.52</v>
      </c>
      <c r="KQ10" s="891">
        <f t="shared" si="224"/>
        <v>61</v>
      </c>
      <c r="KR10" s="892">
        <f t="shared" si="173"/>
        <v>7.7377049180327866</v>
      </c>
      <c r="KS10" s="893">
        <f t="shared" si="174"/>
        <v>3.2540983606557377</v>
      </c>
      <c r="KT10" s="521" t="str">
        <f t="shared" si="175"/>
        <v>Lên lớp</v>
      </c>
      <c r="KU10" s="1235"/>
      <c r="KV10" s="1668">
        <v>7.6</v>
      </c>
      <c r="KW10" s="1682">
        <v>7</v>
      </c>
      <c r="KX10" s="9"/>
      <c r="KY10" s="5">
        <f t="shared" si="189"/>
        <v>7.2</v>
      </c>
      <c r="KZ10" s="25">
        <f t="shared" si="190"/>
        <v>7.2</v>
      </c>
      <c r="LA10" s="176" t="str">
        <f t="shared" si="191"/>
        <v>7.2</v>
      </c>
      <c r="LB10" s="118" t="str">
        <f t="shared" si="192"/>
        <v>B</v>
      </c>
      <c r="LC10" s="117">
        <f t="shared" si="193"/>
        <v>3</v>
      </c>
      <c r="LD10" s="117" t="str">
        <f t="shared" si="194"/>
        <v>3.0</v>
      </c>
      <c r="LE10" s="10">
        <v>4</v>
      </c>
      <c r="LF10" s="27">
        <v>4</v>
      </c>
      <c r="LG10" s="122">
        <v>8</v>
      </c>
      <c r="LH10" s="97">
        <v>9</v>
      </c>
      <c r="LI10" s="97"/>
      <c r="LJ10" s="5">
        <f t="shared" si="195"/>
        <v>8.6</v>
      </c>
      <c r="LK10" s="25">
        <f t="shared" si="196"/>
        <v>8.6</v>
      </c>
      <c r="LL10" s="176" t="str">
        <f t="shared" si="197"/>
        <v>8.6</v>
      </c>
      <c r="LM10" s="118" t="str">
        <f t="shared" si="198"/>
        <v>A</v>
      </c>
      <c r="LN10" s="117">
        <f t="shared" si="199"/>
        <v>4</v>
      </c>
      <c r="LO10" s="117" t="str">
        <f t="shared" si="200"/>
        <v>4.0</v>
      </c>
      <c r="LP10" s="10">
        <v>1</v>
      </c>
      <c r="LQ10" s="27">
        <v>1</v>
      </c>
      <c r="LR10" s="1011">
        <v>8</v>
      </c>
      <c r="LS10" s="121">
        <v>8</v>
      </c>
      <c r="LT10" s="1624"/>
      <c r="LU10" s="5">
        <f t="shared" si="201"/>
        <v>8</v>
      </c>
      <c r="LV10" s="25">
        <f t="shared" si="202"/>
        <v>8</v>
      </c>
      <c r="LW10" s="176" t="str">
        <f t="shared" si="203"/>
        <v>8.0</v>
      </c>
      <c r="LX10" s="118" t="str">
        <f t="shared" si="204"/>
        <v>B+</v>
      </c>
      <c r="LY10" s="117">
        <f t="shared" si="205"/>
        <v>3.5</v>
      </c>
      <c r="LZ10" s="117" t="str">
        <f t="shared" si="206"/>
        <v>3.5</v>
      </c>
      <c r="MA10" s="10">
        <v>1</v>
      </c>
      <c r="MB10" s="27">
        <v>1</v>
      </c>
      <c r="MC10" s="31">
        <v>8.4</v>
      </c>
      <c r="MD10" s="800">
        <v>9</v>
      </c>
      <c r="ME10" s="5"/>
      <c r="MF10" s="53">
        <f t="shared" si="207"/>
        <v>8.8000000000000007</v>
      </c>
      <c r="MG10" s="54">
        <f t="shared" si="208"/>
        <v>8.8000000000000007</v>
      </c>
      <c r="MH10" s="183" t="str">
        <f t="shared" si="176"/>
        <v>8.8</v>
      </c>
      <c r="MI10" s="51" t="str">
        <f t="shared" si="177"/>
        <v>A</v>
      </c>
      <c r="MJ10" s="55">
        <f t="shared" si="178"/>
        <v>4</v>
      </c>
      <c r="MK10" s="55" t="str">
        <f t="shared" si="179"/>
        <v>4.0</v>
      </c>
      <c r="ML10" s="170">
        <v>2</v>
      </c>
      <c r="MM10" s="401">
        <v>2</v>
      </c>
      <c r="MN10" s="1668">
        <v>8</v>
      </c>
      <c r="MO10" s="1682">
        <v>9</v>
      </c>
      <c r="MP10" s="9"/>
      <c r="MQ10" s="53">
        <f t="shared" si="209"/>
        <v>8.6</v>
      </c>
      <c r="MR10" s="54">
        <f t="shared" si="210"/>
        <v>8.6</v>
      </c>
      <c r="MS10" s="183" t="str">
        <f t="shared" si="211"/>
        <v>8.6</v>
      </c>
      <c r="MT10" s="51" t="str">
        <f t="shared" si="212"/>
        <v>A</v>
      </c>
      <c r="MU10" s="55">
        <f t="shared" si="213"/>
        <v>4</v>
      </c>
      <c r="MV10" s="55" t="str">
        <f t="shared" si="214"/>
        <v>4.0</v>
      </c>
      <c r="MW10" s="170">
        <v>2</v>
      </c>
      <c r="MX10" s="401">
        <v>2</v>
      </c>
      <c r="MY10" s="1710">
        <v>7.4</v>
      </c>
      <c r="MZ10" s="1711">
        <v>8</v>
      </c>
      <c r="NA10" s="9"/>
      <c r="NB10" s="53">
        <f t="shared" si="215"/>
        <v>7.8</v>
      </c>
      <c r="NC10" s="54">
        <f t="shared" si="216"/>
        <v>7.8</v>
      </c>
      <c r="ND10" s="183" t="str">
        <f t="shared" si="217"/>
        <v>7.8</v>
      </c>
      <c r="NE10" s="51" t="str">
        <f t="shared" si="218"/>
        <v>B</v>
      </c>
      <c r="NF10" s="55">
        <f t="shared" si="219"/>
        <v>3</v>
      </c>
      <c r="NG10" s="55" t="str">
        <f t="shared" si="220"/>
        <v>3.0</v>
      </c>
      <c r="NH10" s="170">
        <v>2</v>
      </c>
      <c r="NI10" s="401">
        <v>2</v>
      </c>
      <c r="NJ10" s="1719">
        <f t="shared" si="221"/>
        <v>12</v>
      </c>
      <c r="NK10" s="1720">
        <f t="shared" si="222"/>
        <v>3.4583333333333335</v>
      </c>
      <c r="NL10" s="1721" t="str">
        <f t="shared" si="223"/>
        <v>3.46</v>
      </c>
    </row>
    <row r="11" spans="1:376" ht="18.75" x14ac:dyDescent="0.3">
      <c r="A11" s="189">
        <v>54</v>
      </c>
      <c r="B11" s="562" t="s">
        <v>99</v>
      </c>
      <c r="C11" s="1607" t="s">
        <v>312</v>
      </c>
      <c r="D11" s="1317" t="s">
        <v>313</v>
      </c>
      <c r="E11" s="1318" t="s">
        <v>314</v>
      </c>
      <c r="F11" s="656" t="s">
        <v>491</v>
      </c>
      <c r="G11" s="657" t="s">
        <v>372</v>
      </c>
      <c r="H11" s="699" t="s">
        <v>16</v>
      </c>
      <c r="I11" s="1321" t="s">
        <v>641</v>
      </c>
      <c r="J11" s="806">
        <v>8</v>
      </c>
      <c r="K11" s="390" t="str">
        <f t="shared" si="0"/>
        <v>8.0</v>
      </c>
      <c r="L11" s="303" t="str">
        <f t="shared" si="1"/>
        <v>B+</v>
      </c>
      <c r="M11" s="116">
        <f t="shared" si="2"/>
        <v>3.5</v>
      </c>
      <c r="N11" s="76" t="str">
        <f t="shared" si="3"/>
        <v>3.5</v>
      </c>
      <c r="O11" s="1101">
        <v>6</v>
      </c>
      <c r="P11" s="204" t="str">
        <f t="shared" si="4"/>
        <v>6.0</v>
      </c>
      <c r="Q11" s="115" t="str">
        <f t="shared" si="5"/>
        <v>C</v>
      </c>
      <c r="R11" s="116">
        <f t="shared" si="6"/>
        <v>2</v>
      </c>
      <c r="S11" s="76" t="str">
        <f t="shared" si="7"/>
        <v>2.0</v>
      </c>
      <c r="T11" s="274">
        <v>0</v>
      </c>
      <c r="U11" s="276"/>
      <c r="V11" s="276"/>
      <c r="W11" s="60">
        <f t="shared" si="8"/>
        <v>0</v>
      </c>
      <c r="X11" s="114">
        <f t="shared" si="9"/>
        <v>0</v>
      </c>
      <c r="Y11" s="204" t="str">
        <f t="shared" si="10"/>
        <v>0.0</v>
      </c>
      <c r="Z11" s="115" t="str">
        <f t="shared" si="11"/>
        <v>F</v>
      </c>
      <c r="AA11" s="116">
        <f t="shared" si="12"/>
        <v>0</v>
      </c>
      <c r="AB11" s="116" t="str">
        <f t="shared" si="13"/>
        <v>0.0</v>
      </c>
      <c r="AC11" s="61">
        <v>3</v>
      </c>
      <c r="AD11" s="120"/>
      <c r="AE11" s="558">
        <v>7.2</v>
      </c>
      <c r="AF11" s="553">
        <v>9</v>
      </c>
      <c r="AG11" s="554"/>
      <c r="AH11" s="1322">
        <f t="shared" si="14"/>
        <v>8.3000000000000007</v>
      </c>
      <c r="AI11" s="1323">
        <f t="shared" si="15"/>
        <v>8.3000000000000007</v>
      </c>
      <c r="AJ11" s="1324" t="str">
        <f t="shared" si="16"/>
        <v>8.3</v>
      </c>
      <c r="AK11" s="115" t="str">
        <f t="shared" si="17"/>
        <v>B+</v>
      </c>
      <c r="AL11" s="116">
        <f t="shared" si="18"/>
        <v>3.5</v>
      </c>
      <c r="AM11" s="116" t="str">
        <f t="shared" si="19"/>
        <v>3.5</v>
      </c>
      <c r="AN11" s="191">
        <v>3</v>
      </c>
      <c r="AO11" s="1273">
        <v>3</v>
      </c>
      <c r="AP11" s="282">
        <v>0</v>
      </c>
      <c r="AQ11" s="298"/>
      <c r="AR11" s="200"/>
      <c r="AS11" s="60">
        <f t="shared" si="20"/>
        <v>0</v>
      </c>
      <c r="AT11" s="114">
        <f t="shared" si="21"/>
        <v>0</v>
      </c>
      <c r="AU11" s="204" t="str">
        <f t="shared" si="22"/>
        <v>0.0</v>
      </c>
      <c r="AV11" s="115" t="str">
        <f t="shared" si="23"/>
        <v>F</v>
      </c>
      <c r="AW11" s="116">
        <f t="shared" si="24"/>
        <v>0</v>
      </c>
      <c r="AX11" s="116" t="str">
        <f t="shared" si="25"/>
        <v>0.0</v>
      </c>
      <c r="AY11" s="61">
        <v>3</v>
      </c>
      <c r="AZ11" s="1325"/>
      <c r="BA11" s="597">
        <v>7.7</v>
      </c>
      <c r="BB11" s="598">
        <v>8</v>
      </c>
      <c r="BC11" s="598"/>
      <c r="BD11" s="1326">
        <f t="shared" si="26"/>
        <v>7.9</v>
      </c>
      <c r="BE11" s="599">
        <f t="shared" si="27"/>
        <v>7.9</v>
      </c>
      <c r="BF11" s="599" t="str">
        <f t="shared" si="28"/>
        <v>7.9</v>
      </c>
      <c r="BG11" s="115" t="str">
        <f t="shared" si="29"/>
        <v>B</v>
      </c>
      <c r="BH11" s="116">
        <f t="shared" si="30"/>
        <v>3</v>
      </c>
      <c r="BI11" s="116" t="str">
        <f t="shared" si="31"/>
        <v>3.0</v>
      </c>
      <c r="BJ11" s="61">
        <v>4</v>
      </c>
      <c r="BK11" s="120">
        <v>4</v>
      </c>
      <c r="BL11" s="285">
        <v>0</v>
      </c>
      <c r="BM11" s="298"/>
      <c r="BN11" s="200"/>
      <c r="BO11" s="60">
        <f t="shared" si="32"/>
        <v>0</v>
      </c>
      <c r="BP11" s="114">
        <f t="shared" si="33"/>
        <v>0</v>
      </c>
      <c r="BQ11" s="204" t="str">
        <f t="shared" si="34"/>
        <v>0.0</v>
      </c>
      <c r="BR11" s="115" t="str">
        <f t="shared" si="35"/>
        <v>F</v>
      </c>
      <c r="BS11" s="116">
        <f t="shared" si="36"/>
        <v>0</v>
      </c>
      <c r="BT11" s="116" t="str">
        <f t="shared" si="37"/>
        <v>0.0</v>
      </c>
      <c r="BU11" s="61">
        <v>3</v>
      </c>
      <c r="BV11" s="120"/>
      <c r="BW11" s="202">
        <v>7.7</v>
      </c>
      <c r="BX11" s="246">
        <v>9</v>
      </c>
      <c r="BY11" s="200"/>
      <c r="BZ11" s="203">
        <f t="shared" si="38"/>
        <v>8.5</v>
      </c>
      <c r="CA11" s="193">
        <f t="shared" si="39"/>
        <v>8.5</v>
      </c>
      <c r="CB11" s="204" t="str">
        <f t="shared" si="40"/>
        <v>8.5</v>
      </c>
      <c r="CC11" s="194" t="str">
        <f t="shared" si="41"/>
        <v>A</v>
      </c>
      <c r="CD11" s="116">
        <f t="shared" si="42"/>
        <v>4</v>
      </c>
      <c r="CE11" s="116" t="str">
        <f t="shared" si="43"/>
        <v>4.0</v>
      </c>
      <c r="CF11" s="205">
        <v>2</v>
      </c>
      <c r="CG11" s="120">
        <v>2</v>
      </c>
      <c r="CH11" s="175">
        <f t="shared" si="44"/>
        <v>18</v>
      </c>
      <c r="CI11" s="395">
        <f t="shared" si="45"/>
        <v>1.6944444444444444</v>
      </c>
      <c r="CJ11" s="396" t="str">
        <f t="shared" si="46"/>
        <v>1.69</v>
      </c>
      <c r="CK11" s="106"/>
      <c r="CL11" s="107">
        <f t="shared" ref="CL11:CL16" si="225">AD11+AO11+AZ11+BK11+BV11+CG11</f>
        <v>9</v>
      </c>
      <c r="CM11" s="108">
        <f t="shared" ref="CM11:CM16" si="226" xml:space="preserve"> (AA11*AD11+AL11*AO11+AW11*AZ11+BH11*BK11+BS11*BV11+CD11*CG11)/CL11</f>
        <v>3.3888888888888888</v>
      </c>
      <c r="CN11" s="1327"/>
      <c r="CO11" s="449"/>
      <c r="CP11" s="80">
        <v>7</v>
      </c>
      <c r="CQ11" s="219">
        <v>8</v>
      </c>
      <c r="CR11" s="219"/>
      <c r="CS11" s="60">
        <f t="shared" si="51"/>
        <v>7.6</v>
      </c>
      <c r="CT11" s="114">
        <f t="shared" si="52"/>
        <v>7.6</v>
      </c>
      <c r="CU11" s="204" t="str">
        <f t="shared" si="53"/>
        <v>7.6</v>
      </c>
      <c r="CV11" s="115" t="str">
        <f t="shared" si="54"/>
        <v>B</v>
      </c>
      <c r="CW11" s="116">
        <f t="shared" si="55"/>
        <v>3</v>
      </c>
      <c r="CX11" s="116" t="str">
        <f t="shared" si="56"/>
        <v>3.0</v>
      </c>
      <c r="CY11" s="61">
        <v>2</v>
      </c>
      <c r="CZ11" s="120">
        <v>2</v>
      </c>
      <c r="DA11" s="1631">
        <v>8.8000000000000007</v>
      </c>
      <c r="DB11" s="1632">
        <v>5</v>
      </c>
      <c r="DC11" s="1632"/>
      <c r="DD11" s="1326">
        <f t="shared" si="57"/>
        <v>6.5</v>
      </c>
      <c r="DE11" s="599">
        <f t="shared" si="58"/>
        <v>6.5</v>
      </c>
      <c r="DF11" s="599" t="str">
        <f t="shared" si="59"/>
        <v>6.5</v>
      </c>
      <c r="DG11" s="1633" t="str">
        <f t="shared" si="60"/>
        <v>C+</v>
      </c>
      <c r="DH11" s="599">
        <f t="shared" si="61"/>
        <v>2.5</v>
      </c>
      <c r="DI11" s="599" t="str">
        <f t="shared" si="62"/>
        <v>2.5</v>
      </c>
      <c r="DJ11" s="1634">
        <v>2</v>
      </c>
      <c r="DK11" s="1635">
        <v>2</v>
      </c>
      <c r="DL11" s="80">
        <v>6</v>
      </c>
      <c r="DM11" s="219">
        <v>9</v>
      </c>
      <c r="DN11" s="219"/>
      <c r="DO11" s="60">
        <f t="shared" si="63"/>
        <v>7.8</v>
      </c>
      <c r="DP11" s="114">
        <f t="shared" si="64"/>
        <v>7.8</v>
      </c>
      <c r="DQ11" s="204" t="str">
        <f t="shared" si="65"/>
        <v>7.8</v>
      </c>
      <c r="DR11" s="115" t="str">
        <f t="shared" si="66"/>
        <v>B</v>
      </c>
      <c r="DS11" s="116">
        <f t="shared" si="67"/>
        <v>3</v>
      </c>
      <c r="DT11" s="116" t="str">
        <f t="shared" si="68"/>
        <v>3.0</v>
      </c>
      <c r="DU11" s="61">
        <v>2</v>
      </c>
      <c r="DV11" s="120">
        <v>2</v>
      </c>
      <c r="DW11" s="80">
        <v>7.3</v>
      </c>
      <c r="DX11" s="219">
        <v>9</v>
      </c>
      <c r="DY11" s="219"/>
      <c r="DZ11" s="60">
        <f t="shared" si="69"/>
        <v>8.3000000000000007</v>
      </c>
      <c r="EA11" s="114">
        <f t="shared" si="70"/>
        <v>8.3000000000000007</v>
      </c>
      <c r="EB11" s="204" t="str">
        <f t="shared" si="71"/>
        <v>8.3</v>
      </c>
      <c r="EC11" s="115" t="str">
        <f t="shared" si="72"/>
        <v>B+</v>
      </c>
      <c r="ED11" s="116">
        <f t="shared" si="73"/>
        <v>3.5</v>
      </c>
      <c r="EE11" s="116" t="str">
        <f t="shared" si="74"/>
        <v>3.5</v>
      </c>
      <c r="EF11" s="61">
        <v>3</v>
      </c>
      <c r="EG11" s="120">
        <v>3</v>
      </c>
      <c r="EH11" s="511">
        <v>0</v>
      </c>
      <c r="EI11" s="219"/>
      <c r="EJ11" s="219"/>
      <c r="EK11" s="60">
        <f t="shared" si="75"/>
        <v>0</v>
      </c>
      <c r="EL11" s="114">
        <f t="shared" si="76"/>
        <v>0</v>
      </c>
      <c r="EM11" s="204" t="str">
        <f t="shared" si="77"/>
        <v>0.0</v>
      </c>
      <c r="EN11" s="115" t="str">
        <f t="shared" si="78"/>
        <v>F</v>
      </c>
      <c r="EO11" s="116">
        <f t="shared" si="79"/>
        <v>0</v>
      </c>
      <c r="EP11" s="116" t="str">
        <f t="shared" si="80"/>
        <v>0.0</v>
      </c>
      <c r="EQ11" s="61">
        <v>4</v>
      </c>
      <c r="ER11" s="120"/>
      <c r="ES11" s="80">
        <v>5.0999999999999996</v>
      </c>
      <c r="ET11" s="219">
        <v>6</v>
      </c>
      <c r="EU11" s="219"/>
      <c r="EV11" s="60">
        <f t="shared" si="81"/>
        <v>5.6</v>
      </c>
      <c r="EW11" s="114">
        <f t="shared" si="82"/>
        <v>5.6</v>
      </c>
      <c r="EX11" s="204" t="str">
        <f t="shared" si="83"/>
        <v>5.6</v>
      </c>
      <c r="EY11" s="115" t="str">
        <f t="shared" si="84"/>
        <v>C</v>
      </c>
      <c r="EZ11" s="116">
        <f t="shared" si="85"/>
        <v>2</v>
      </c>
      <c r="FA11" s="116" t="str">
        <f t="shared" si="86"/>
        <v>2.0</v>
      </c>
      <c r="FB11" s="61">
        <v>3</v>
      </c>
      <c r="FC11" s="120">
        <v>3</v>
      </c>
      <c r="FD11" s="1328">
        <v>5.7</v>
      </c>
      <c r="FE11" s="219">
        <v>8</v>
      </c>
      <c r="FF11" s="1329"/>
      <c r="FG11" s="60">
        <f t="shared" si="87"/>
        <v>7.1</v>
      </c>
      <c r="FH11" s="114">
        <f t="shared" si="88"/>
        <v>7.1</v>
      </c>
      <c r="FI11" s="204" t="str">
        <f t="shared" si="89"/>
        <v>7.1</v>
      </c>
      <c r="FJ11" s="115" t="str">
        <f t="shared" si="90"/>
        <v>B</v>
      </c>
      <c r="FK11" s="116">
        <f t="shared" si="91"/>
        <v>3</v>
      </c>
      <c r="FL11" s="116" t="str">
        <f t="shared" si="92"/>
        <v>3.0</v>
      </c>
      <c r="FM11" s="61">
        <v>2</v>
      </c>
      <c r="FN11" s="120">
        <v>2</v>
      </c>
      <c r="FO11" s="1330">
        <f t="shared" si="93"/>
        <v>18</v>
      </c>
      <c r="FP11" s="1331">
        <f t="shared" si="94"/>
        <v>2.1944444444444446</v>
      </c>
      <c r="FQ11" s="1332" t="str">
        <f t="shared" si="95"/>
        <v>2.19</v>
      </c>
      <c r="FR11" s="1333" t="str">
        <f t="shared" si="96"/>
        <v>Lên lớp</v>
      </c>
      <c r="FS11" s="1330">
        <f t="shared" si="97"/>
        <v>36</v>
      </c>
      <c r="FT11" s="1331">
        <f t="shared" si="98"/>
        <v>1.9444444444444444</v>
      </c>
      <c r="FU11" s="1332" t="str">
        <f t="shared" si="99"/>
        <v>1.94</v>
      </c>
      <c r="FV11" s="1334">
        <f t="shared" si="100"/>
        <v>23</v>
      </c>
      <c r="FW11" s="1335">
        <f t="shared" si="101"/>
        <v>7.5304347826086966</v>
      </c>
      <c r="FX11" s="1336">
        <f t="shared" si="102"/>
        <v>3.0434782608695654</v>
      </c>
      <c r="FY11" s="1337" t="str">
        <f t="shared" si="103"/>
        <v>Lên lớp</v>
      </c>
      <c r="FZ11" s="1338"/>
      <c r="GA11" s="1339">
        <v>7.7</v>
      </c>
      <c r="GB11" s="802">
        <v>8</v>
      </c>
      <c r="GC11" s="802"/>
      <c r="GD11" s="60">
        <f t="shared" si="104"/>
        <v>7.9</v>
      </c>
      <c r="GE11" s="114">
        <f t="shared" si="105"/>
        <v>7.9</v>
      </c>
      <c r="GF11" s="204" t="str">
        <f t="shared" si="106"/>
        <v>7.9</v>
      </c>
      <c r="GG11" s="115" t="str">
        <f t="shared" si="107"/>
        <v>B</v>
      </c>
      <c r="GH11" s="116">
        <f t="shared" si="108"/>
        <v>3</v>
      </c>
      <c r="GI11" s="116" t="str">
        <f t="shared" si="109"/>
        <v>3.0</v>
      </c>
      <c r="GJ11" s="61">
        <v>2</v>
      </c>
      <c r="GK11" s="120">
        <v>2</v>
      </c>
      <c r="GL11" s="161">
        <v>6.8</v>
      </c>
      <c r="GM11" s="1340">
        <v>10</v>
      </c>
      <c r="GN11" s="1341"/>
      <c r="GO11" s="60">
        <f t="shared" si="110"/>
        <v>8.6999999999999993</v>
      </c>
      <c r="GP11" s="114">
        <f t="shared" si="111"/>
        <v>8.6999999999999993</v>
      </c>
      <c r="GQ11" s="204" t="str">
        <f t="shared" si="112"/>
        <v>8.7</v>
      </c>
      <c r="GR11" s="115" t="str">
        <f t="shared" si="113"/>
        <v>A</v>
      </c>
      <c r="GS11" s="116">
        <f t="shared" si="114"/>
        <v>4</v>
      </c>
      <c r="GT11" s="116" t="str">
        <f t="shared" si="115"/>
        <v>4.0</v>
      </c>
      <c r="GU11" s="673">
        <v>2</v>
      </c>
      <c r="GV11" s="120">
        <v>2</v>
      </c>
      <c r="GW11" s="161">
        <v>6</v>
      </c>
      <c r="GX11" s="1340">
        <v>7</v>
      </c>
      <c r="GY11" s="1341"/>
      <c r="GZ11" s="60">
        <f t="shared" si="116"/>
        <v>6.6</v>
      </c>
      <c r="HA11" s="114">
        <f t="shared" si="117"/>
        <v>6.6</v>
      </c>
      <c r="HB11" s="204" t="str">
        <f t="shared" si="118"/>
        <v>6.6</v>
      </c>
      <c r="HC11" s="115" t="str">
        <f t="shared" si="119"/>
        <v>C+</v>
      </c>
      <c r="HD11" s="116">
        <f t="shared" si="120"/>
        <v>2.5</v>
      </c>
      <c r="HE11" s="116" t="str">
        <f t="shared" si="121"/>
        <v>2.5</v>
      </c>
      <c r="HF11" s="61">
        <v>3</v>
      </c>
      <c r="HG11" s="1325">
        <v>3</v>
      </c>
      <c r="HH11" s="161">
        <v>7</v>
      </c>
      <c r="HI11" s="1340">
        <v>8</v>
      </c>
      <c r="HJ11" s="1341"/>
      <c r="HK11" s="60">
        <f t="shared" si="122"/>
        <v>7.6</v>
      </c>
      <c r="HL11" s="114">
        <f t="shared" si="123"/>
        <v>7.6</v>
      </c>
      <c r="HM11" s="204" t="str">
        <f t="shared" si="124"/>
        <v>7.6</v>
      </c>
      <c r="HN11" s="115" t="str">
        <f t="shared" si="125"/>
        <v>B</v>
      </c>
      <c r="HO11" s="116">
        <f t="shared" si="126"/>
        <v>3</v>
      </c>
      <c r="HP11" s="116" t="str">
        <f t="shared" si="127"/>
        <v>3.0</v>
      </c>
      <c r="HQ11" s="61">
        <v>3</v>
      </c>
      <c r="HR11" s="120">
        <v>3</v>
      </c>
      <c r="HS11" s="1342">
        <v>0</v>
      </c>
      <c r="HT11" s="79"/>
      <c r="HU11" s="79"/>
      <c r="HV11" s="60">
        <f t="shared" si="128"/>
        <v>0</v>
      </c>
      <c r="HW11" s="114">
        <f t="shared" si="129"/>
        <v>0</v>
      </c>
      <c r="HX11" s="204" t="str">
        <f t="shared" si="130"/>
        <v>0.0</v>
      </c>
      <c r="HY11" s="115" t="str">
        <f t="shared" si="131"/>
        <v>F</v>
      </c>
      <c r="HZ11" s="116">
        <f t="shared" si="132"/>
        <v>0</v>
      </c>
      <c r="IA11" s="116" t="str">
        <f t="shared" si="133"/>
        <v>0.0</v>
      </c>
      <c r="IB11" s="61">
        <v>3</v>
      </c>
      <c r="IC11" s="120"/>
      <c r="ID11" s="279">
        <v>7</v>
      </c>
      <c r="IE11" s="802">
        <v>9</v>
      </c>
      <c r="IF11" s="802"/>
      <c r="IG11" s="1343">
        <f t="shared" si="134"/>
        <v>8.1999999999999993</v>
      </c>
      <c r="IH11" s="1344">
        <f t="shared" si="135"/>
        <v>8.1999999999999993</v>
      </c>
      <c r="II11" s="1345" t="str">
        <f t="shared" si="136"/>
        <v>8.2</v>
      </c>
      <c r="IJ11" s="1346" t="str">
        <f t="shared" si="137"/>
        <v>B+</v>
      </c>
      <c r="IK11" s="1347">
        <f t="shared" si="138"/>
        <v>3.5</v>
      </c>
      <c r="IL11" s="1347" t="str">
        <f t="shared" si="139"/>
        <v>3.5</v>
      </c>
      <c r="IM11" s="1348">
        <v>2</v>
      </c>
      <c r="IN11" s="1349">
        <v>2</v>
      </c>
      <c r="IO11" s="511">
        <v>3.8</v>
      </c>
      <c r="IP11" s="219"/>
      <c r="IQ11" s="219"/>
      <c r="IR11" s="60">
        <f t="shared" si="140"/>
        <v>1.5</v>
      </c>
      <c r="IS11" s="114">
        <f t="shared" si="141"/>
        <v>1.5</v>
      </c>
      <c r="IT11" s="204" t="str">
        <f t="shared" si="142"/>
        <v>1.5</v>
      </c>
      <c r="IU11" s="115" t="str">
        <f t="shared" si="143"/>
        <v>F</v>
      </c>
      <c r="IV11" s="116">
        <f t="shared" si="144"/>
        <v>0</v>
      </c>
      <c r="IW11" s="116" t="str">
        <f t="shared" si="145"/>
        <v>0.0</v>
      </c>
      <c r="IX11" s="61">
        <v>3</v>
      </c>
      <c r="IY11" s="120"/>
      <c r="IZ11" s="1328">
        <v>8</v>
      </c>
      <c r="JA11" s="219">
        <v>7</v>
      </c>
      <c r="JB11" s="1329"/>
      <c r="JC11" s="60">
        <f t="shared" si="146"/>
        <v>7.4</v>
      </c>
      <c r="JD11" s="114">
        <f t="shared" si="147"/>
        <v>7.4</v>
      </c>
      <c r="JE11" s="204" t="str">
        <f t="shared" si="148"/>
        <v>7.4</v>
      </c>
      <c r="JF11" s="115" t="str">
        <f t="shared" si="149"/>
        <v>B</v>
      </c>
      <c r="JG11" s="116">
        <f t="shared" si="150"/>
        <v>3</v>
      </c>
      <c r="JH11" s="116" t="str">
        <f t="shared" si="151"/>
        <v>3.0</v>
      </c>
      <c r="JI11" s="61">
        <v>2</v>
      </c>
      <c r="JJ11" s="120">
        <v>2</v>
      </c>
      <c r="JK11" s="1350">
        <v>2.6</v>
      </c>
      <c r="JL11" s="802"/>
      <c r="JM11" s="803"/>
      <c r="JN11" s="60">
        <f t="shared" si="152"/>
        <v>1</v>
      </c>
      <c r="JO11" s="114">
        <f t="shared" si="153"/>
        <v>1</v>
      </c>
      <c r="JP11" s="204" t="str">
        <f t="shared" si="154"/>
        <v>1.0</v>
      </c>
      <c r="JQ11" s="115" t="str">
        <f t="shared" si="155"/>
        <v>F</v>
      </c>
      <c r="JR11" s="116">
        <f t="shared" si="156"/>
        <v>0</v>
      </c>
      <c r="JS11" s="116" t="str">
        <f t="shared" si="157"/>
        <v>0.0</v>
      </c>
      <c r="JT11" s="61">
        <v>3</v>
      </c>
      <c r="JU11" s="120"/>
      <c r="JV11" s="511">
        <v>0</v>
      </c>
      <c r="JW11" s="455"/>
      <c r="JX11" s="455"/>
      <c r="JY11" s="60">
        <f t="shared" si="188"/>
        <v>0</v>
      </c>
      <c r="JZ11" s="114">
        <f t="shared" si="158"/>
        <v>0</v>
      </c>
      <c r="KA11" s="204" t="str">
        <f t="shared" si="159"/>
        <v>0.0</v>
      </c>
      <c r="KB11" s="115" t="str">
        <f t="shared" si="160"/>
        <v>F</v>
      </c>
      <c r="KC11" s="116">
        <f t="shared" si="161"/>
        <v>0</v>
      </c>
      <c r="KD11" s="116" t="str">
        <f t="shared" si="162"/>
        <v>0.0</v>
      </c>
      <c r="KE11" s="61">
        <v>2</v>
      </c>
      <c r="KF11" s="120"/>
      <c r="KG11" s="1351">
        <f t="shared" si="163"/>
        <v>25</v>
      </c>
      <c r="KH11" s="1352">
        <f t="shared" si="164"/>
        <v>1.74</v>
      </c>
      <c r="KI11" s="1353" t="str">
        <f t="shared" si="165"/>
        <v>1.74</v>
      </c>
      <c r="KJ11" s="1354" t="str">
        <f t="shared" si="166"/>
        <v>Lên lớp</v>
      </c>
      <c r="KK11" s="1355">
        <f t="shared" si="167"/>
        <v>61</v>
      </c>
      <c r="KL11" s="1352">
        <f t="shared" si="168"/>
        <v>1.860655737704918</v>
      </c>
      <c r="KM11" s="1353" t="str">
        <f t="shared" si="169"/>
        <v>1.86</v>
      </c>
      <c r="KN11" s="1356">
        <f t="shared" si="170"/>
        <v>14</v>
      </c>
      <c r="KO11" s="1357">
        <f t="shared" si="171"/>
        <v>7.6428571428571415</v>
      </c>
      <c r="KP11" s="1358">
        <f t="shared" si="172"/>
        <v>3.1071428571428572</v>
      </c>
      <c r="KQ11" s="1359">
        <f t="shared" si="224"/>
        <v>37</v>
      </c>
      <c r="KR11" s="1360">
        <f t="shared" si="173"/>
        <v>7.5729729729729724</v>
      </c>
      <c r="KS11" s="1361">
        <f t="shared" si="174"/>
        <v>3.0675675675675675</v>
      </c>
      <c r="KT11" s="1354" t="str">
        <f t="shared" si="175"/>
        <v>Lên lớp</v>
      </c>
      <c r="KU11" s="1362"/>
      <c r="KV11" s="1673"/>
      <c r="KW11" s="1683"/>
      <c r="KX11" s="450"/>
      <c r="KY11" s="5">
        <f t="shared" si="189"/>
        <v>0</v>
      </c>
      <c r="KZ11" s="25">
        <f t="shared" si="190"/>
        <v>0</v>
      </c>
      <c r="LA11" s="176" t="str">
        <f t="shared" si="191"/>
        <v>0.0</v>
      </c>
      <c r="LB11" s="118" t="str">
        <f t="shared" si="192"/>
        <v>F</v>
      </c>
      <c r="LC11" s="117">
        <f t="shared" si="193"/>
        <v>0</v>
      </c>
      <c r="LD11" s="117" t="str">
        <f t="shared" si="194"/>
        <v>0.0</v>
      </c>
      <c r="LE11" s="10">
        <v>4</v>
      </c>
      <c r="LF11" s="27"/>
      <c r="LG11" s="511"/>
      <c r="LH11" s="219"/>
      <c r="LI11" s="219"/>
      <c r="LJ11" s="5">
        <f t="shared" si="195"/>
        <v>0</v>
      </c>
      <c r="LK11" s="25">
        <f t="shared" si="196"/>
        <v>0</v>
      </c>
      <c r="LL11" s="176" t="str">
        <f t="shared" si="197"/>
        <v>0.0</v>
      </c>
      <c r="LM11" s="118" t="str">
        <f t="shared" si="198"/>
        <v>F</v>
      </c>
      <c r="LN11" s="117">
        <f t="shared" si="199"/>
        <v>0</v>
      </c>
      <c r="LO11" s="117" t="str">
        <f t="shared" si="200"/>
        <v>0.0</v>
      </c>
      <c r="LP11" s="10">
        <v>1</v>
      </c>
      <c r="LQ11" s="27"/>
      <c r="LR11" s="1622">
        <v>0</v>
      </c>
      <c r="LS11" s="79"/>
      <c r="LT11" s="1625"/>
      <c r="LU11" s="5">
        <f t="shared" si="201"/>
        <v>0</v>
      </c>
      <c r="LV11" s="25">
        <f t="shared" si="202"/>
        <v>0</v>
      </c>
      <c r="LW11" s="176" t="str">
        <f t="shared" si="203"/>
        <v>0.0</v>
      </c>
      <c r="LX11" s="118" t="str">
        <f t="shared" si="204"/>
        <v>F</v>
      </c>
      <c r="LY11" s="117">
        <f t="shared" si="205"/>
        <v>0</v>
      </c>
      <c r="LZ11" s="117" t="str">
        <f t="shared" si="206"/>
        <v>0.0</v>
      </c>
      <c r="MA11" s="10">
        <v>1</v>
      </c>
      <c r="MB11" s="27"/>
      <c r="MC11" s="1350">
        <v>1.6</v>
      </c>
      <c r="MD11" s="802"/>
      <c r="ME11" s="60"/>
      <c r="MF11" s="53">
        <f t="shared" si="207"/>
        <v>0.6</v>
      </c>
      <c r="MG11" s="54">
        <f t="shared" si="208"/>
        <v>0.6</v>
      </c>
      <c r="MH11" s="183" t="str">
        <f t="shared" si="176"/>
        <v>0.6</v>
      </c>
      <c r="MI11" s="51" t="str">
        <f t="shared" si="177"/>
        <v>F</v>
      </c>
      <c r="MJ11" s="55">
        <f t="shared" si="178"/>
        <v>0</v>
      </c>
      <c r="MK11" s="55" t="str">
        <f t="shared" si="179"/>
        <v>0.0</v>
      </c>
      <c r="ML11" s="170">
        <v>2</v>
      </c>
      <c r="MM11" s="401"/>
      <c r="MN11" s="1673"/>
      <c r="MO11" s="1683"/>
      <c r="MP11" s="450"/>
      <c r="MQ11" s="53">
        <f t="shared" si="209"/>
        <v>0</v>
      </c>
      <c r="MR11" s="54">
        <f t="shared" si="210"/>
        <v>0</v>
      </c>
      <c r="MS11" s="183" t="str">
        <f t="shared" si="211"/>
        <v>0.0</v>
      </c>
      <c r="MT11" s="51" t="str">
        <f t="shared" si="212"/>
        <v>F</v>
      </c>
      <c r="MU11" s="55">
        <f t="shared" si="213"/>
        <v>0</v>
      </c>
      <c r="MV11" s="55" t="str">
        <f t="shared" si="214"/>
        <v>0.0</v>
      </c>
      <c r="MW11" s="170">
        <v>2</v>
      </c>
      <c r="MX11" s="401"/>
      <c r="MY11" s="1716"/>
      <c r="MZ11" s="1713"/>
      <c r="NA11" s="450"/>
      <c r="NB11" s="53">
        <f t="shared" si="215"/>
        <v>0</v>
      </c>
      <c r="NC11" s="54">
        <f t="shared" si="216"/>
        <v>0</v>
      </c>
      <c r="ND11" s="183" t="str">
        <f t="shared" si="217"/>
        <v>0.0</v>
      </c>
      <c r="NE11" s="51" t="str">
        <f t="shared" si="218"/>
        <v>F</v>
      </c>
      <c r="NF11" s="55">
        <f t="shared" si="219"/>
        <v>0</v>
      </c>
      <c r="NG11" s="55" t="str">
        <f t="shared" si="220"/>
        <v>0.0</v>
      </c>
      <c r="NH11" s="170">
        <v>2</v>
      </c>
      <c r="NI11" s="401"/>
      <c r="NJ11" s="1719">
        <f t="shared" si="221"/>
        <v>12</v>
      </c>
      <c r="NK11" s="1720">
        <f t="shared" si="222"/>
        <v>0</v>
      </c>
      <c r="NL11" s="1721" t="str">
        <f t="shared" si="223"/>
        <v>0.00</v>
      </c>
    </row>
    <row r="12" spans="1:376" ht="18.75" x14ac:dyDescent="0.3">
      <c r="A12" s="1722"/>
      <c r="B12" s="562"/>
      <c r="C12" s="1607"/>
      <c r="D12" s="1317"/>
      <c r="E12" s="1318"/>
      <c r="F12" s="656"/>
      <c r="G12" s="657"/>
      <c r="H12" s="699"/>
      <c r="I12" s="1321"/>
      <c r="J12" s="806"/>
      <c r="K12" s="1112"/>
      <c r="L12" s="1265"/>
      <c r="M12" s="1266"/>
      <c r="N12" s="1490"/>
      <c r="O12" s="1723"/>
      <c r="P12" s="1264"/>
      <c r="Q12" s="1265"/>
      <c r="R12" s="1266"/>
      <c r="S12" s="1490"/>
      <c r="T12" s="1724"/>
      <c r="U12" s="276"/>
      <c r="V12" s="276"/>
      <c r="W12" s="1260"/>
      <c r="X12" s="1263"/>
      <c r="Y12" s="1264"/>
      <c r="Z12" s="1265"/>
      <c r="AA12" s="1266"/>
      <c r="AB12" s="1266"/>
      <c r="AC12" s="1492"/>
      <c r="AD12" s="1493"/>
      <c r="AE12" s="558"/>
      <c r="AF12" s="553"/>
      <c r="AG12" s="554"/>
      <c r="AH12" s="1508"/>
      <c r="AI12" s="1509"/>
      <c r="AJ12" s="1510"/>
      <c r="AK12" s="1265"/>
      <c r="AL12" s="1266"/>
      <c r="AM12" s="1266"/>
      <c r="AN12" s="1267"/>
      <c r="AO12" s="1493"/>
      <c r="AP12" s="282"/>
      <c r="AQ12" s="298"/>
      <c r="AR12" s="200"/>
      <c r="AS12" s="1260"/>
      <c r="AT12" s="1263"/>
      <c r="AU12" s="1264"/>
      <c r="AV12" s="1265"/>
      <c r="AW12" s="1266"/>
      <c r="AX12" s="1266"/>
      <c r="AY12" s="1492"/>
      <c r="AZ12" s="1493"/>
      <c r="BA12" s="1725"/>
      <c r="BB12" s="598"/>
      <c r="BC12" s="598"/>
      <c r="BD12" s="1726"/>
      <c r="BE12" s="1727"/>
      <c r="BF12" s="1727"/>
      <c r="BG12" s="1265"/>
      <c r="BH12" s="1266"/>
      <c r="BI12" s="1266"/>
      <c r="BJ12" s="1492"/>
      <c r="BK12" s="1493"/>
      <c r="BL12" s="285"/>
      <c r="BM12" s="298"/>
      <c r="BN12" s="200"/>
      <c r="BO12" s="1260"/>
      <c r="BP12" s="1263"/>
      <c r="BQ12" s="1264"/>
      <c r="BR12" s="1265"/>
      <c r="BS12" s="1266"/>
      <c r="BT12" s="1266"/>
      <c r="BU12" s="1492"/>
      <c r="BV12" s="1493"/>
      <c r="BW12" s="364"/>
      <c r="BX12" s="246"/>
      <c r="BY12" s="200"/>
      <c r="BZ12" s="1728"/>
      <c r="CA12" s="1495"/>
      <c r="CB12" s="1264"/>
      <c r="CC12" s="1496"/>
      <c r="CD12" s="1266"/>
      <c r="CE12" s="1266"/>
      <c r="CF12" s="1729"/>
      <c r="CG12" s="1493"/>
      <c r="CH12" s="175"/>
      <c r="CI12" s="395"/>
      <c r="CJ12" s="396"/>
      <c r="CK12" s="447"/>
      <c r="CL12" s="107"/>
      <c r="CM12" s="108"/>
      <c r="CN12" s="447"/>
      <c r="CO12" s="1487"/>
      <c r="CP12" s="1501"/>
      <c r="CQ12" s="1504"/>
      <c r="CR12" s="1504"/>
      <c r="CS12" s="1260"/>
      <c r="CT12" s="1263"/>
      <c r="CU12" s="1264"/>
      <c r="CV12" s="1265"/>
      <c r="CW12" s="1266"/>
      <c r="CX12" s="1266"/>
      <c r="CY12" s="1492"/>
      <c r="CZ12" s="1493"/>
      <c r="DA12" s="1730"/>
      <c r="DB12" s="1731"/>
      <c r="DC12" s="1731"/>
      <c r="DD12" s="1726"/>
      <c r="DE12" s="1727"/>
      <c r="DF12" s="1727"/>
      <c r="DG12" s="1732"/>
      <c r="DH12" s="1727"/>
      <c r="DI12" s="1727"/>
      <c r="DJ12" s="1733"/>
      <c r="DK12" s="1734"/>
      <c r="DL12" s="1501"/>
      <c r="DM12" s="1504"/>
      <c r="DN12" s="1504"/>
      <c r="DO12" s="1260"/>
      <c r="DP12" s="1263"/>
      <c r="DQ12" s="1264"/>
      <c r="DR12" s="1265"/>
      <c r="DS12" s="1266"/>
      <c r="DT12" s="1266"/>
      <c r="DU12" s="1492"/>
      <c r="DV12" s="1493"/>
      <c r="DW12" s="1501"/>
      <c r="DX12" s="1504"/>
      <c r="DY12" s="1504"/>
      <c r="DZ12" s="1260"/>
      <c r="EA12" s="1263"/>
      <c r="EB12" s="1264"/>
      <c r="EC12" s="1265"/>
      <c r="ED12" s="1266"/>
      <c r="EE12" s="1266"/>
      <c r="EF12" s="1492"/>
      <c r="EG12" s="1493"/>
      <c r="EH12" s="1503"/>
      <c r="EI12" s="1504"/>
      <c r="EJ12" s="1504"/>
      <c r="EK12" s="1260"/>
      <c r="EL12" s="1263"/>
      <c r="EM12" s="1264"/>
      <c r="EN12" s="1265"/>
      <c r="EO12" s="1266"/>
      <c r="EP12" s="1266"/>
      <c r="EQ12" s="1492"/>
      <c r="ER12" s="1493"/>
      <c r="ES12" s="1501"/>
      <c r="ET12" s="1504"/>
      <c r="EU12" s="1504"/>
      <c r="EV12" s="1260"/>
      <c r="EW12" s="1263"/>
      <c r="EX12" s="1264"/>
      <c r="EY12" s="1265"/>
      <c r="EZ12" s="1266"/>
      <c r="FA12" s="1266"/>
      <c r="FB12" s="1492"/>
      <c r="FC12" s="1493"/>
      <c r="FD12" s="1664"/>
      <c r="FE12" s="1504"/>
      <c r="FF12" s="1664"/>
      <c r="FG12" s="1260"/>
      <c r="FH12" s="1263"/>
      <c r="FI12" s="1264"/>
      <c r="FJ12" s="1265"/>
      <c r="FK12" s="1266"/>
      <c r="FL12" s="1266"/>
      <c r="FM12" s="1492"/>
      <c r="FN12" s="1493"/>
      <c r="FO12" s="1330"/>
      <c r="FP12" s="1331"/>
      <c r="FQ12" s="1332"/>
      <c r="FR12" s="447"/>
      <c r="FS12" s="1330"/>
      <c r="FT12" s="1331"/>
      <c r="FU12" s="1332"/>
      <c r="FV12" s="1334"/>
      <c r="FW12" s="1335"/>
      <c r="FX12" s="1336"/>
      <c r="FY12" s="1514"/>
      <c r="FZ12" s="1502"/>
      <c r="GA12" s="1655"/>
      <c r="GB12" s="1656"/>
      <c r="GC12" s="1656"/>
      <c r="GD12" s="1260"/>
      <c r="GE12" s="1263"/>
      <c r="GF12" s="1264"/>
      <c r="GG12" s="1265"/>
      <c r="GH12" s="1266"/>
      <c r="GI12" s="1266"/>
      <c r="GJ12" s="1492"/>
      <c r="GK12" s="1493"/>
      <c r="GL12" s="1111"/>
      <c r="GM12" s="1181"/>
      <c r="GN12" s="1111"/>
      <c r="GO12" s="1260"/>
      <c r="GP12" s="1263"/>
      <c r="GQ12" s="1264"/>
      <c r="GR12" s="1265"/>
      <c r="GS12" s="1266"/>
      <c r="GT12" s="1266"/>
      <c r="GU12" s="1119"/>
      <c r="GV12" s="1493"/>
      <c r="GW12" s="1111"/>
      <c r="GX12" s="1181"/>
      <c r="GY12" s="1111"/>
      <c r="GZ12" s="1260"/>
      <c r="HA12" s="1263"/>
      <c r="HB12" s="1264"/>
      <c r="HC12" s="1265"/>
      <c r="HD12" s="1266"/>
      <c r="HE12" s="1266"/>
      <c r="HF12" s="1492"/>
      <c r="HG12" s="1493"/>
      <c r="HH12" s="1111"/>
      <c r="HI12" s="1181"/>
      <c r="HJ12" s="1111"/>
      <c r="HK12" s="1260"/>
      <c r="HL12" s="1263"/>
      <c r="HM12" s="1264"/>
      <c r="HN12" s="1265"/>
      <c r="HO12" s="1266"/>
      <c r="HP12" s="1266"/>
      <c r="HQ12" s="1492"/>
      <c r="HR12" s="1493"/>
      <c r="HS12" s="1503"/>
      <c r="HT12" s="447"/>
      <c r="HU12" s="447"/>
      <c r="HV12" s="1260"/>
      <c r="HW12" s="1263"/>
      <c r="HX12" s="1264"/>
      <c r="HY12" s="1265"/>
      <c r="HZ12" s="1266"/>
      <c r="IA12" s="1266"/>
      <c r="IB12" s="1492"/>
      <c r="IC12" s="1493"/>
      <c r="ID12" s="1260"/>
      <c r="IE12" s="1656"/>
      <c r="IF12" s="1656"/>
      <c r="IG12" s="1735"/>
      <c r="IH12" s="1736"/>
      <c r="II12" s="1737"/>
      <c r="IJ12" s="1738"/>
      <c r="IK12" s="1739"/>
      <c r="IL12" s="1739"/>
      <c r="IM12" s="1740"/>
      <c r="IN12" s="1741"/>
      <c r="IO12" s="1503"/>
      <c r="IP12" s="1504"/>
      <c r="IQ12" s="1504"/>
      <c r="IR12" s="1260"/>
      <c r="IS12" s="1263"/>
      <c r="IT12" s="1264"/>
      <c r="IU12" s="1265"/>
      <c r="IV12" s="1266"/>
      <c r="IW12" s="1266"/>
      <c r="IX12" s="1492"/>
      <c r="IY12" s="1493"/>
      <c r="IZ12" s="1664"/>
      <c r="JA12" s="1504"/>
      <c r="JB12" s="1664"/>
      <c r="JC12" s="1260"/>
      <c r="JD12" s="1263"/>
      <c r="JE12" s="1264"/>
      <c r="JF12" s="1265"/>
      <c r="JG12" s="1266"/>
      <c r="JH12" s="1266"/>
      <c r="JI12" s="1492"/>
      <c r="JJ12" s="1493"/>
      <c r="JK12" s="1742"/>
      <c r="JL12" s="1656"/>
      <c r="JM12" s="1665"/>
      <c r="JN12" s="1260"/>
      <c r="JO12" s="1263"/>
      <c r="JP12" s="1264"/>
      <c r="JQ12" s="1265"/>
      <c r="JR12" s="1266"/>
      <c r="JS12" s="1266"/>
      <c r="JT12" s="1492"/>
      <c r="JU12" s="1493"/>
      <c r="JV12" s="1503"/>
      <c r="JW12" s="1501"/>
      <c r="JX12" s="1501"/>
      <c r="JY12" s="1260"/>
      <c r="JZ12" s="1263"/>
      <c r="KA12" s="1264"/>
      <c r="KB12" s="1265"/>
      <c r="KC12" s="1266"/>
      <c r="KD12" s="1266"/>
      <c r="KE12" s="1492"/>
      <c r="KF12" s="1493"/>
      <c r="KG12" s="1351"/>
      <c r="KH12" s="1352"/>
      <c r="KI12" s="1353"/>
      <c r="KJ12" s="1524"/>
      <c r="KK12" s="1525"/>
      <c r="KL12" s="1522"/>
      <c r="KM12" s="1523"/>
      <c r="KN12" s="1526"/>
      <c r="KO12" s="1527"/>
      <c r="KP12" s="1528"/>
      <c r="KQ12" s="1529"/>
      <c r="KR12" s="1530"/>
      <c r="KS12" s="1531"/>
      <c r="KT12" s="1524"/>
      <c r="KU12" s="1502"/>
      <c r="KV12" s="1743"/>
      <c r="KW12" s="1744"/>
      <c r="KX12" s="1502"/>
      <c r="KY12" s="5"/>
      <c r="KZ12" s="25"/>
      <c r="LA12" s="176"/>
      <c r="LB12" s="118"/>
      <c r="LC12" s="117"/>
      <c r="LD12" s="117"/>
      <c r="LE12" s="10"/>
      <c r="LF12" s="27"/>
      <c r="LG12" s="1503"/>
      <c r="LH12" s="1504"/>
      <c r="LI12" s="1504"/>
      <c r="LJ12" s="1745"/>
      <c r="LK12" s="114"/>
      <c r="LL12" s="204"/>
      <c r="LM12" s="115"/>
      <c r="LN12" s="116"/>
      <c r="LO12" s="116"/>
      <c r="LP12" s="61"/>
      <c r="LQ12" s="120"/>
      <c r="LR12" s="1622"/>
      <c r="LS12" s="447"/>
      <c r="LT12" s="1666"/>
      <c r="LU12" s="5"/>
      <c r="LV12" s="25"/>
      <c r="LW12" s="176"/>
      <c r="LX12" s="118"/>
      <c r="LY12" s="117"/>
      <c r="LZ12" s="117"/>
      <c r="MA12" s="10"/>
      <c r="MB12" s="27"/>
      <c r="MC12" s="1742"/>
      <c r="MD12" s="1656"/>
      <c r="ME12" s="1260"/>
      <c r="MF12" s="1746"/>
      <c r="MG12" s="524"/>
      <c r="MH12" s="525"/>
      <c r="MI12" s="469"/>
      <c r="MJ12" s="1266"/>
      <c r="MK12" s="526"/>
      <c r="ML12" s="1272"/>
      <c r="MM12" s="1273"/>
      <c r="MN12" s="1743"/>
      <c r="MO12" s="1744"/>
      <c r="MP12" s="1502"/>
      <c r="MQ12" s="53"/>
      <c r="MR12" s="54"/>
      <c r="MS12" s="183"/>
      <c r="MT12" s="51"/>
      <c r="MU12" s="55"/>
      <c r="MV12" s="55"/>
      <c r="MW12" s="170"/>
      <c r="MX12" s="401"/>
      <c r="MY12" s="1747"/>
      <c r="MZ12" s="1748"/>
      <c r="NA12" s="1502"/>
      <c r="NB12" s="53"/>
      <c r="NC12" s="54"/>
      <c r="ND12" s="183"/>
      <c r="NE12" s="51"/>
      <c r="NF12" s="55"/>
      <c r="NG12" s="55"/>
      <c r="NH12" s="170"/>
      <c r="NI12" s="401"/>
      <c r="NJ12" s="1719"/>
      <c r="NK12" s="1720"/>
      <c r="NL12" s="1721"/>
    </row>
    <row r="13" spans="1:376" ht="18.75" x14ac:dyDescent="0.3">
      <c r="A13" s="1722"/>
      <c r="B13" s="562"/>
      <c r="C13" s="1607"/>
      <c r="D13" s="1317"/>
      <c r="E13" s="1318"/>
      <c r="F13" s="656"/>
      <c r="G13" s="657"/>
      <c r="H13" s="699"/>
      <c r="I13" s="1321"/>
      <c r="J13" s="806"/>
      <c r="K13" s="1112"/>
      <c r="L13" s="1265"/>
      <c r="M13" s="1266"/>
      <c r="N13" s="1490"/>
      <c r="O13" s="1723"/>
      <c r="P13" s="1264"/>
      <c r="Q13" s="1265"/>
      <c r="R13" s="1266"/>
      <c r="S13" s="1490"/>
      <c r="T13" s="1724"/>
      <c r="U13" s="276"/>
      <c r="V13" s="276"/>
      <c r="W13" s="1260"/>
      <c r="X13" s="1263"/>
      <c r="Y13" s="1264"/>
      <c r="Z13" s="1265"/>
      <c r="AA13" s="1266"/>
      <c r="AB13" s="1266"/>
      <c r="AC13" s="1492"/>
      <c r="AD13" s="1493"/>
      <c r="AE13" s="558"/>
      <c r="AF13" s="553"/>
      <c r="AG13" s="554"/>
      <c r="AH13" s="1508"/>
      <c r="AI13" s="1509"/>
      <c r="AJ13" s="1510"/>
      <c r="AK13" s="1265"/>
      <c r="AL13" s="1266"/>
      <c r="AM13" s="1266"/>
      <c r="AN13" s="1267"/>
      <c r="AO13" s="1493"/>
      <c r="AP13" s="282"/>
      <c r="AQ13" s="298"/>
      <c r="AR13" s="200"/>
      <c r="AS13" s="1260"/>
      <c r="AT13" s="1263"/>
      <c r="AU13" s="1264"/>
      <c r="AV13" s="1265"/>
      <c r="AW13" s="1266"/>
      <c r="AX13" s="1266"/>
      <c r="AY13" s="1492"/>
      <c r="AZ13" s="1493"/>
      <c r="BA13" s="1725"/>
      <c r="BB13" s="598"/>
      <c r="BC13" s="598"/>
      <c r="BD13" s="1726"/>
      <c r="BE13" s="1727"/>
      <c r="BF13" s="1727"/>
      <c r="BG13" s="1265"/>
      <c r="BH13" s="1266"/>
      <c r="BI13" s="1266"/>
      <c r="BJ13" s="1492"/>
      <c r="BK13" s="1493"/>
      <c r="BL13" s="285"/>
      <c r="BM13" s="298"/>
      <c r="BN13" s="200"/>
      <c r="BO13" s="1260"/>
      <c r="BP13" s="1263"/>
      <c r="BQ13" s="1264"/>
      <c r="BR13" s="1265"/>
      <c r="BS13" s="1266"/>
      <c r="BT13" s="1266"/>
      <c r="BU13" s="1492"/>
      <c r="BV13" s="1493"/>
      <c r="BW13" s="364"/>
      <c r="BX13" s="246"/>
      <c r="BY13" s="200"/>
      <c r="BZ13" s="1728"/>
      <c r="CA13" s="1495"/>
      <c r="CB13" s="1264"/>
      <c r="CC13" s="1496"/>
      <c r="CD13" s="1266"/>
      <c r="CE13" s="1266"/>
      <c r="CF13" s="1729"/>
      <c r="CG13" s="1493"/>
      <c r="CH13" s="175"/>
      <c r="CI13" s="395"/>
      <c r="CJ13" s="396"/>
      <c r="CK13" s="447"/>
      <c r="CL13" s="107"/>
      <c r="CM13" s="108"/>
      <c r="CN13" s="447"/>
      <c r="CO13" s="1487"/>
      <c r="CP13" s="1501"/>
      <c r="CQ13" s="1504"/>
      <c r="CR13" s="1504"/>
      <c r="CS13" s="1260"/>
      <c r="CT13" s="1263"/>
      <c r="CU13" s="1264"/>
      <c r="CV13" s="1265"/>
      <c r="CW13" s="1266"/>
      <c r="CX13" s="1266"/>
      <c r="CY13" s="1492"/>
      <c r="CZ13" s="1493"/>
      <c r="DA13" s="1730"/>
      <c r="DB13" s="1731"/>
      <c r="DC13" s="1731"/>
      <c r="DD13" s="1726"/>
      <c r="DE13" s="1727"/>
      <c r="DF13" s="1727"/>
      <c r="DG13" s="1732"/>
      <c r="DH13" s="1727"/>
      <c r="DI13" s="1727"/>
      <c r="DJ13" s="1733"/>
      <c r="DK13" s="1734"/>
      <c r="DL13" s="1501"/>
      <c r="DM13" s="1504"/>
      <c r="DN13" s="1504"/>
      <c r="DO13" s="1260"/>
      <c r="DP13" s="1263"/>
      <c r="DQ13" s="1264"/>
      <c r="DR13" s="1265"/>
      <c r="DS13" s="1266"/>
      <c r="DT13" s="1266"/>
      <c r="DU13" s="1492"/>
      <c r="DV13" s="1493"/>
      <c r="DW13" s="1501"/>
      <c r="DX13" s="1504"/>
      <c r="DY13" s="1504"/>
      <c r="DZ13" s="1260"/>
      <c r="EA13" s="1263"/>
      <c r="EB13" s="1264"/>
      <c r="EC13" s="1265"/>
      <c r="ED13" s="1266"/>
      <c r="EE13" s="1266"/>
      <c r="EF13" s="1492"/>
      <c r="EG13" s="1493"/>
      <c r="EH13" s="1503"/>
      <c r="EI13" s="1504"/>
      <c r="EJ13" s="1504"/>
      <c r="EK13" s="1260"/>
      <c r="EL13" s="1263"/>
      <c r="EM13" s="1264"/>
      <c r="EN13" s="1265"/>
      <c r="EO13" s="1266"/>
      <c r="EP13" s="1266"/>
      <c r="EQ13" s="1492"/>
      <c r="ER13" s="1493"/>
      <c r="ES13" s="1501"/>
      <c r="ET13" s="1504"/>
      <c r="EU13" s="1504"/>
      <c r="EV13" s="1260"/>
      <c r="EW13" s="1263"/>
      <c r="EX13" s="1264"/>
      <c r="EY13" s="1265"/>
      <c r="EZ13" s="1266"/>
      <c r="FA13" s="1266"/>
      <c r="FB13" s="1492"/>
      <c r="FC13" s="1493"/>
      <c r="FD13" s="1664"/>
      <c r="FE13" s="1504"/>
      <c r="FF13" s="1664"/>
      <c r="FG13" s="1260"/>
      <c r="FH13" s="1263"/>
      <c r="FI13" s="1264"/>
      <c r="FJ13" s="1265"/>
      <c r="FK13" s="1266"/>
      <c r="FL13" s="1266"/>
      <c r="FM13" s="1492"/>
      <c r="FN13" s="1493"/>
      <c r="FO13" s="1330"/>
      <c r="FP13" s="1331"/>
      <c r="FQ13" s="1332"/>
      <c r="FR13" s="447"/>
      <c r="FS13" s="1330"/>
      <c r="FT13" s="1331"/>
      <c r="FU13" s="1332"/>
      <c r="FV13" s="1334"/>
      <c r="FW13" s="1335"/>
      <c r="FX13" s="1336"/>
      <c r="FY13" s="1514"/>
      <c r="FZ13" s="1502"/>
      <c r="GA13" s="1655"/>
      <c r="GB13" s="1656"/>
      <c r="GC13" s="1656"/>
      <c r="GD13" s="1260"/>
      <c r="GE13" s="1263"/>
      <c r="GF13" s="1264"/>
      <c r="GG13" s="1265"/>
      <c r="GH13" s="1266"/>
      <c r="GI13" s="1266"/>
      <c r="GJ13" s="1492"/>
      <c r="GK13" s="1493"/>
      <c r="GL13" s="1111"/>
      <c r="GM13" s="1181"/>
      <c r="GN13" s="1111"/>
      <c r="GO13" s="1260"/>
      <c r="GP13" s="1263"/>
      <c r="GQ13" s="1264"/>
      <c r="GR13" s="1265"/>
      <c r="GS13" s="1266"/>
      <c r="GT13" s="1266"/>
      <c r="GU13" s="1119"/>
      <c r="GV13" s="1493"/>
      <c r="GW13" s="1111"/>
      <c r="GX13" s="1181"/>
      <c r="GY13" s="1111"/>
      <c r="GZ13" s="1260"/>
      <c r="HA13" s="1263"/>
      <c r="HB13" s="1264"/>
      <c r="HC13" s="1265"/>
      <c r="HD13" s="1266"/>
      <c r="HE13" s="1266"/>
      <c r="HF13" s="1492"/>
      <c r="HG13" s="1493"/>
      <c r="HH13" s="1111"/>
      <c r="HI13" s="1181"/>
      <c r="HJ13" s="1111"/>
      <c r="HK13" s="1260"/>
      <c r="HL13" s="1263"/>
      <c r="HM13" s="1264"/>
      <c r="HN13" s="1265"/>
      <c r="HO13" s="1266"/>
      <c r="HP13" s="1266"/>
      <c r="HQ13" s="1492"/>
      <c r="HR13" s="1493"/>
      <c r="HS13" s="1503"/>
      <c r="HT13" s="447"/>
      <c r="HU13" s="447"/>
      <c r="HV13" s="1260"/>
      <c r="HW13" s="1263"/>
      <c r="HX13" s="1264"/>
      <c r="HY13" s="1265"/>
      <c r="HZ13" s="1266"/>
      <c r="IA13" s="1266"/>
      <c r="IB13" s="1492"/>
      <c r="IC13" s="1493"/>
      <c r="ID13" s="1260"/>
      <c r="IE13" s="1656"/>
      <c r="IF13" s="1656"/>
      <c r="IG13" s="1735"/>
      <c r="IH13" s="1736"/>
      <c r="II13" s="1737"/>
      <c r="IJ13" s="1738"/>
      <c r="IK13" s="1739"/>
      <c r="IL13" s="1739"/>
      <c r="IM13" s="1740"/>
      <c r="IN13" s="1741"/>
      <c r="IO13" s="1503"/>
      <c r="IP13" s="1504"/>
      <c r="IQ13" s="1504"/>
      <c r="IR13" s="1260"/>
      <c r="IS13" s="1263"/>
      <c r="IT13" s="1264"/>
      <c r="IU13" s="1265"/>
      <c r="IV13" s="1266"/>
      <c r="IW13" s="1266"/>
      <c r="IX13" s="1492"/>
      <c r="IY13" s="1493"/>
      <c r="IZ13" s="1664"/>
      <c r="JA13" s="1504"/>
      <c r="JB13" s="1664"/>
      <c r="JC13" s="1260"/>
      <c r="JD13" s="1263"/>
      <c r="JE13" s="1264"/>
      <c r="JF13" s="1265"/>
      <c r="JG13" s="1266"/>
      <c r="JH13" s="1266"/>
      <c r="JI13" s="1492"/>
      <c r="JJ13" s="1493"/>
      <c r="JK13" s="1742"/>
      <c r="JL13" s="1656"/>
      <c r="JM13" s="1665"/>
      <c r="JN13" s="1260"/>
      <c r="JO13" s="1263"/>
      <c r="JP13" s="1264"/>
      <c r="JQ13" s="1265"/>
      <c r="JR13" s="1266"/>
      <c r="JS13" s="1266"/>
      <c r="JT13" s="1492"/>
      <c r="JU13" s="1493"/>
      <c r="JV13" s="1503"/>
      <c r="JW13" s="1501"/>
      <c r="JX13" s="1501"/>
      <c r="JY13" s="1260"/>
      <c r="JZ13" s="1263"/>
      <c r="KA13" s="1264"/>
      <c r="KB13" s="1265"/>
      <c r="KC13" s="1266"/>
      <c r="KD13" s="1266"/>
      <c r="KE13" s="1492"/>
      <c r="KF13" s="1493"/>
      <c r="KG13" s="1351"/>
      <c r="KH13" s="1352"/>
      <c r="KI13" s="1353"/>
      <c r="KJ13" s="1524"/>
      <c r="KK13" s="1525"/>
      <c r="KL13" s="1522"/>
      <c r="KM13" s="1523"/>
      <c r="KN13" s="1526"/>
      <c r="KO13" s="1527"/>
      <c r="KP13" s="1528"/>
      <c r="KQ13" s="1529"/>
      <c r="KR13" s="1530"/>
      <c r="KS13" s="1531"/>
      <c r="KT13" s="1524"/>
      <c r="KU13" s="1502"/>
      <c r="KV13" s="1743"/>
      <c r="KW13" s="1744"/>
      <c r="KX13" s="1502"/>
      <c r="KY13" s="5"/>
      <c r="KZ13" s="25"/>
      <c r="LA13" s="176"/>
      <c r="LB13" s="118"/>
      <c r="LC13" s="117"/>
      <c r="LD13" s="117"/>
      <c r="LE13" s="10"/>
      <c r="LF13" s="27"/>
      <c r="LG13" s="1503"/>
      <c r="LH13" s="1504"/>
      <c r="LI13" s="1504"/>
      <c r="LJ13" s="1745"/>
      <c r="LK13" s="114"/>
      <c r="LL13" s="204"/>
      <c r="LM13" s="115"/>
      <c r="LN13" s="116"/>
      <c r="LO13" s="116"/>
      <c r="LP13" s="61"/>
      <c r="LQ13" s="120"/>
      <c r="LR13" s="1622"/>
      <c r="LS13" s="447"/>
      <c r="LT13" s="1666"/>
      <c r="LU13" s="5"/>
      <c r="LV13" s="25"/>
      <c r="LW13" s="176"/>
      <c r="LX13" s="118"/>
      <c r="LY13" s="117"/>
      <c r="LZ13" s="117"/>
      <c r="MA13" s="10"/>
      <c r="MB13" s="27"/>
      <c r="MC13" s="1742"/>
      <c r="MD13" s="1656"/>
      <c r="ME13" s="1260"/>
      <c r="MF13" s="1746"/>
      <c r="MG13" s="524"/>
      <c r="MH13" s="525"/>
      <c r="MI13" s="469"/>
      <c r="MJ13" s="1266"/>
      <c r="MK13" s="526"/>
      <c r="ML13" s="1272"/>
      <c r="MM13" s="1273"/>
      <c r="MN13" s="1743"/>
      <c r="MO13" s="1744"/>
      <c r="MP13" s="1502"/>
      <c r="MQ13" s="53"/>
      <c r="MR13" s="54"/>
      <c r="MS13" s="183"/>
      <c r="MT13" s="51"/>
      <c r="MU13" s="55"/>
      <c r="MV13" s="55"/>
      <c r="MW13" s="170"/>
      <c r="MX13" s="401"/>
      <c r="MY13" s="1747"/>
      <c r="MZ13" s="1748"/>
      <c r="NA13" s="1502"/>
      <c r="NB13" s="53"/>
      <c r="NC13" s="54"/>
      <c r="ND13" s="183"/>
      <c r="NE13" s="51"/>
      <c r="NF13" s="55"/>
      <c r="NG13" s="55"/>
      <c r="NH13" s="170"/>
      <c r="NI13" s="401"/>
      <c r="NJ13" s="1719"/>
      <c r="NK13" s="1720"/>
      <c r="NL13" s="1721"/>
    </row>
    <row r="14" spans="1:376" ht="18.75" x14ac:dyDescent="0.3">
      <c r="A14" s="1722"/>
      <c r="B14" s="562"/>
      <c r="C14" s="1607"/>
      <c r="D14" s="1317"/>
      <c r="E14" s="1318"/>
      <c r="F14" s="656"/>
      <c r="G14" s="657"/>
      <c r="H14" s="699"/>
      <c r="I14" s="1321"/>
      <c r="J14" s="806"/>
      <c r="K14" s="1112"/>
      <c r="L14" s="1265"/>
      <c r="M14" s="1266"/>
      <c r="N14" s="1490"/>
      <c r="O14" s="1723"/>
      <c r="P14" s="1264"/>
      <c r="Q14" s="1265"/>
      <c r="R14" s="1266"/>
      <c r="S14" s="1490"/>
      <c r="T14" s="1724"/>
      <c r="U14" s="276"/>
      <c r="V14" s="276"/>
      <c r="W14" s="1260"/>
      <c r="X14" s="1263"/>
      <c r="Y14" s="1264"/>
      <c r="Z14" s="1265"/>
      <c r="AA14" s="1266"/>
      <c r="AB14" s="1266"/>
      <c r="AC14" s="1492"/>
      <c r="AD14" s="1493"/>
      <c r="AE14" s="558"/>
      <c r="AF14" s="553"/>
      <c r="AG14" s="554"/>
      <c r="AH14" s="1508"/>
      <c r="AI14" s="1509"/>
      <c r="AJ14" s="1510"/>
      <c r="AK14" s="1265"/>
      <c r="AL14" s="1266"/>
      <c r="AM14" s="1266"/>
      <c r="AN14" s="1267"/>
      <c r="AO14" s="1493"/>
      <c r="AP14" s="282"/>
      <c r="AQ14" s="298"/>
      <c r="AR14" s="200"/>
      <c r="AS14" s="1260"/>
      <c r="AT14" s="1263"/>
      <c r="AU14" s="1264"/>
      <c r="AV14" s="1265"/>
      <c r="AW14" s="1266"/>
      <c r="AX14" s="1266"/>
      <c r="AY14" s="1492"/>
      <c r="AZ14" s="1493"/>
      <c r="BA14" s="1725"/>
      <c r="BB14" s="598"/>
      <c r="BC14" s="598"/>
      <c r="BD14" s="1726"/>
      <c r="BE14" s="1727"/>
      <c r="BF14" s="1727"/>
      <c r="BG14" s="1265"/>
      <c r="BH14" s="1266"/>
      <c r="BI14" s="1266"/>
      <c r="BJ14" s="1492"/>
      <c r="BK14" s="1493"/>
      <c r="BL14" s="285"/>
      <c r="BM14" s="298"/>
      <c r="BN14" s="200"/>
      <c r="BO14" s="1260"/>
      <c r="BP14" s="1263"/>
      <c r="BQ14" s="1264"/>
      <c r="BR14" s="1265"/>
      <c r="BS14" s="1266"/>
      <c r="BT14" s="1266"/>
      <c r="BU14" s="1492"/>
      <c r="BV14" s="1493"/>
      <c r="BW14" s="364"/>
      <c r="BX14" s="246"/>
      <c r="BY14" s="200"/>
      <c r="BZ14" s="1728"/>
      <c r="CA14" s="1495"/>
      <c r="CB14" s="1264"/>
      <c r="CC14" s="1496"/>
      <c r="CD14" s="1266"/>
      <c r="CE14" s="1266"/>
      <c r="CF14" s="1729"/>
      <c r="CG14" s="1493"/>
      <c r="CH14" s="175"/>
      <c r="CI14" s="395"/>
      <c r="CJ14" s="396"/>
      <c r="CK14" s="447"/>
      <c r="CL14" s="107"/>
      <c r="CM14" s="108"/>
      <c r="CN14" s="447"/>
      <c r="CO14" s="1487"/>
      <c r="CP14" s="1501"/>
      <c r="CQ14" s="1504"/>
      <c r="CR14" s="1504"/>
      <c r="CS14" s="1260"/>
      <c r="CT14" s="1263"/>
      <c r="CU14" s="1264"/>
      <c r="CV14" s="1265"/>
      <c r="CW14" s="1266"/>
      <c r="CX14" s="1266"/>
      <c r="CY14" s="1492"/>
      <c r="CZ14" s="1493"/>
      <c r="DA14" s="1730"/>
      <c r="DB14" s="1731"/>
      <c r="DC14" s="1731"/>
      <c r="DD14" s="1726"/>
      <c r="DE14" s="1727"/>
      <c r="DF14" s="1727"/>
      <c r="DG14" s="1732"/>
      <c r="DH14" s="1727"/>
      <c r="DI14" s="1727"/>
      <c r="DJ14" s="1733"/>
      <c r="DK14" s="1734"/>
      <c r="DL14" s="1501"/>
      <c r="DM14" s="1504"/>
      <c r="DN14" s="1504"/>
      <c r="DO14" s="1260"/>
      <c r="DP14" s="1263"/>
      <c r="DQ14" s="1264"/>
      <c r="DR14" s="1265"/>
      <c r="DS14" s="1266"/>
      <c r="DT14" s="1266"/>
      <c r="DU14" s="1492"/>
      <c r="DV14" s="1493"/>
      <c r="DW14" s="1501"/>
      <c r="DX14" s="1504"/>
      <c r="DY14" s="1504"/>
      <c r="DZ14" s="1260"/>
      <c r="EA14" s="1263"/>
      <c r="EB14" s="1264"/>
      <c r="EC14" s="1265"/>
      <c r="ED14" s="1266"/>
      <c r="EE14" s="1266"/>
      <c r="EF14" s="1492"/>
      <c r="EG14" s="1493"/>
      <c r="EH14" s="1503"/>
      <c r="EI14" s="1504"/>
      <c r="EJ14" s="1504"/>
      <c r="EK14" s="1260"/>
      <c r="EL14" s="1263"/>
      <c r="EM14" s="1264"/>
      <c r="EN14" s="1265"/>
      <c r="EO14" s="1266"/>
      <c r="EP14" s="1266"/>
      <c r="EQ14" s="1492"/>
      <c r="ER14" s="1493"/>
      <c r="ES14" s="1501"/>
      <c r="ET14" s="1504"/>
      <c r="EU14" s="1504"/>
      <c r="EV14" s="1260"/>
      <c r="EW14" s="1263"/>
      <c r="EX14" s="1264"/>
      <c r="EY14" s="1265"/>
      <c r="EZ14" s="1266"/>
      <c r="FA14" s="1266"/>
      <c r="FB14" s="1492"/>
      <c r="FC14" s="1493"/>
      <c r="FD14" s="1664"/>
      <c r="FE14" s="1504"/>
      <c r="FF14" s="1664"/>
      <c r="FG14" s="1260"/>
      <c r="FH14" s="1263"/>
      <c r="FI14" s="1264"/>
      <c r="FJ14" s="1265"/>
      <c r="FK14" s="1266"/>
      <c r="FL14" s="1266"/>
      <c r="FM14" s="1492"/>
      <c r="FN14" s="1493"/>
      <c r="FO14" s="1330"/>
      <c r="FP14" s="1331"/>
      <c r="FQ14" s="1332"/>
      <c r="FR14" s="447"/>
      <c r="FS14" s="1330"/>
      <c r="FT14" s="1331"/>
      <c r="FU14" s="1332"/>
      <c r="FV14" s="1334"/>
      <c r="FW14" s="1335"/>
      <c r="FX14" s="1336"/>
      <c r="FY14" s="1514"/>
      <c r="FZ14" s="1502"/>
      <c r="GA14" s="1655"/>
      <c r="GB14" s="1656"/>
      <c r="GC14" s="1656"/>
      <c r="GD14" s="1260"/>
      <c r="GE14" s="1263"/>
      <c r="GF14" s="1264"/>
      <c r="GG14" s="1265"/>
      <c r="GH14" s="1266"/>
      <c r="GI14" s="1266"/>
      <c r="GJ14" s="1492"/>
      <c r="GK14" s="1493"/>
      <c r="GL14" s="1111"/>
      <c r="GM14" s="1181"/>
      <c r="GN14" s="1111"/>
      <c r="GO14" s="1260"/>
      <c r="GP14" s="1263"/>
      <c r="GQ14" s="1264"/>
      <c r="GR14" s="1265"/>
      <c r="GS14" s="1266"/>
      <c r="GT14" s="1266"/>
      <c r="GU14" s="1119"/>
      <c r="GV14" s="1493"/>
      <c r="GW14" s="1111"/>
      <c r="GX14" s="1181"/>
      <c r="GY14" s="1111"/>
      <c r="GZ14" s="1260"/>
      <c r="HA14" s="1263"/>
      <c r="HB14" s="1264"/>
      <c r="HC14" s="1265"/>
      <c r="HD14" s="1266"/>
      <c r="HE14" s="1266"/>
      <c r="HF14" s="1492"/>
      <c r="HG14" s="1493"/>
      <c r="HH14" s="1111"/>
      <c r="HI14" s="1181"/>
      <c r="HJ14" s="1111"/>
      <c r="HK14" s="1260"/>
      <c r="HL14" s="1263"/>
      <c r="HM14" s="1264"/>
      <c r="HN14" s="1265"/>
      <c r="HO14" s="1266"/>
      <c r="HP14" s="1266"/>
      <c r="HQ14" s="1492"/>
      <c r="HR14" s="1493"/>
      <c r="HS14" s="1503"/>
      <c r="HT14" s="447"/>
      <c r="HU14" s="447"/>
      <c r="HV14" s="1260"/>
      <c r="HW14" s="1263"/>
      <c r="HX14" s="1264"/>
      <c r="HY14" s="1265"/>
      <c r="HZ14" s="1266"/>
      <c r="IA14" s="1266"/>
      <c r="IB14" s="1492"/>
      <c r="IC14" s="1493"/>
      <c r="ID14" s="1260"/>
      <c r="IE14" s="1656"/>
      <c r="IF14" s="1656"/>
      <c r="IG14" s="1735"/>
      <c r="IH14" s="1736"/>
      <c r="II14" s="1737"/>
      <c r="IJ14" s="1738"/>
      <c r="IK14" s="1739"/>
      <c r="IL14" s="1739"/>
      <c r="IM14" s="1740"/>
      <c r="IN14" s="1741"/>
      <c r="IO14" s="1503"/>
      <c r="IP14" s="1504"/>
      <c r="IQ14" s="1504"/>
      <c r="IR14" s="1260"/>
      <c r="IS14" s="1263"/>
      <c r="IT14" s="1264"/>
      <c r="IU14" s="1265"/>
      <c r="IV14" s="1266"/>
      <c r="IW14" s="1266"/>
      <c r="IX14" s="1492"/>
      <c r="IY14" s="1493"/>
      <c r="IZ14" s="1664"/>
      <c r="JA14" s="1504"/>
      <c r="JB14" s="1664"/>
      <c r="JC14" s="1260"/>
      <c r="JD14" s="1263"/>
      <c r="JE14" s="1264"/>
      <c r="JF14" s="1265"/>
      <c r="JG14" s="1266"/>
      <c r="JH14" s="1266"/>
      <c r="JI14" s="1492"/>
      <c r="JJ14" s="1493"/>
      <c r="JK14" s="1742"/>
      <c r="JL14" s="1656"/>
      <c r="JM14" s="1665"/>
      <c r="JN14" s="1260"/>
      <c r="JO14" s="1263"/>
      <c r="JP14" s="1264"/>
      <c r="JQ14" s="1265"/>
      <c r="JR14" s="1266"/>
      <c r="JS14" s="1266"/>
      <c r="JT14" s="1492"/>
      <c r="JU14" s="1493"/>
      <c r="JV14" s="1503"/>
      <c r="JW14" s="1501"/>
      <c r="JX14" s="1501"/>
      <c r="JY14" s="1260"/>
      <c r="JZ14" s="1263"/>
      <c r="KA14" s="1264"/>
      <c r="KB14" s="1265"/>
      <c r="KC14" s="1266"/>
      <c r="KD14" s="1266"/>
      <c r="KE14" s="1492"/>
      <c r="KF14" s="1493"/>
      <c r="KG14" s="1351"/>
      <c r="KH14" s="1352"/>
      <c r="KI14" s="1353"/>
      <c r="KJ14" s="1524"/>
      <c r="KK14" s="1525"/>
      <c r="KL14" s="1522"/>
      <c r="KM14" s="1523"/>
      <c r="KN14" s="1526"/>
      <c r="KO14" s="1527"/>
      <c r="KP14" s="1528"/>
      <c r="KQ14" s="1529"/>
      <c r="KR14" s="1530"/>
      <c r="KS14" s="1531"/>
      <c r="KT14" s="1524"/>
      <c r="KU14" s="1502"/>
      <c r="KV14" s="1743"/>
      <c r="KW14" s="1744"/>
      <c r="KX14" s="1502"/>
      <c r="KY14" s="5"/>
      <c r="KZ14" s="25"/>
      <c r="LA14" s="176"/>
      <c r="LB14" s="118"/>
      <c r="LC14" s="117"/>
      <c r="LD14" s="117"/>
      <c r="LE14" s="10"/>
      <c r="LF14" s="27"/>
      <c r="LG14" s="1503"/>
      <c r="LH14" s="1504"/>
      <c r="LI14" s="1504"/>
      <c r="LJ14" s="1745"/>
      <c r="LK14" s="114"/>
      <c r="LL14" s="204"/>
      <c r="LM14" s="115"/>
      <c r="LN14" s="116"/>
      <c r="LO14" s="116"/>
      <c r="LP14" s="61"/>
      <c r="LQ14" s="120"/>
      <c r="LR14" s="1622"/>
      <c r="LS14" s="447"/>
      <c r="LT14" s="1666"/>
      <c r="LU14" s="5"/>
      <c r="LV14" s="25"/>
      <c r="LW14" s="176"/>
      <c r="LX14" s="118"/>
      <c r="LY14" s="117"/>
      <c r="LZ14" s="117"/>
      <c r="MA14" s="10"/>
      <c r="MB14" s="27"/>
      <c r="MC14" s="1742"/>
      <c r="MD14" s="1656"/>
      <c r="ME14" s="1260"/>
      <c r="MF14" s="1746"/>
      <c r="MG14" s="524"/>
      <c r="MH14" s="525"/>
      <c r="MI14" s="469"/>
      <c r="MJ14" s="1266"/>
      <c r="MK14" s="526"/>
      <c r="ML14" s="1272"/>
      <c r="MM14" s="1273"/>
      <c r="MN14" s="1743"/>
      <c r="MO14" s="1744"/>
      <c r="MP14" s="1502"/>
      <c r="MQ14" s="53"/>
      <c r="MR14" s="54"/>
      <c r="MS14" s="183"/>
      <c r="MT14" s="51"/>
      <c r="MU14" s="55"/>
      <c r="MV14" s="55"/>
      <c r="MW14" s="170"/>
      <c r="MX14" s="401"/>
      <c r="MY14" s="1747"/>
      <c r="MZ14" s="1748"/>
      <c r="NA14" s="1502"/>
      <c r="NB14" s="53"/>
      <c r="NC14" s="54"/>
      <c r="ND14" s="183"/>
      <c r="NE14" s="51"/>
      <c r="NF14" s="55"/>
      <c r="NG14" s="55"/>
      <c r="NH14" s="170"/>
      <c r="NI14" s="401"/>
      <c r="NJ14" s="1719"/>
      <c r="NK14" s="1720"/>
      <c r="NL14" s="1721"/>
    </row>
    <row r="15" spans="1:376" ht="18.75" x14ac:dyDescent="0.3">
      <c r="A15" s="1722"/>
      <c r="B15" s="562"/>
      <c r="C15" s="1607"/>
      <c r="D15" s="1317"/>
      <c r="E15" s="1318"/>
      <c r="F15" s="656"/>
      <c r="G15" s="657"/>
      <c r="H15" s="699"/>
      <c r="I15" s="1321"/>
      <c r="J15" s="806"/>
      <c r="K15" s="1112"/>
      <c r="L15" s="1265"/>
      <c r="M15" s="1266"/>
      <c r="N15" s="1490"/>
      <c r="O15" s="1723"/>
      <c r="P15" s="1264"/>
      <c r="Q15" s="1265"/>
      <c r="R15" s="1266"/>
      <c r="S15" s="1490"/>
      <c r="T15" s="1724"/>
      <c r="U15" s="276"/>
      <c r="V15" s="276"/>
      <c r="W15" s="1260"/>
      <c r="X15" s="1263"/>
      <c r="Y15" s="1264"/>
      <c r="Z15" s="1265"/>
      <c r="AA15" s="1266"/>
      <c r="AB15" s="1266"/>
      <c r="AC15" s="1492"/>
      <c r="AD15" s="1493"/>
      <c r="AE15" s="558"/>
      <c r="AF15" s="553"/>
      <c r="AG15" s="554"/>
      <c r="AH15" s="1508"/>
      <c r="AI15" s="1509"/>
      <c r="AJ15" s="1510"/>
      <c r="AK15" s="1265"/>
      <c r="AL15" s="1266"/>
      <c r="AM15" s="1266"/>
      <c r="AN15" s="1267"/>
      <c r="AO15" s="1493"/>
      <c r="AP15" s="282"/>
      <c r="AQ15" s="298"/>
      <c r="AR15" s="200"/>
      <c r="AS15" s="1260"/>
      <c r="AT15" s="1263"/>
      <c r="AU15" s="1264"/>
      <c r="AV15" s="1265"/>
      <c r="AW15" s="1266"/>
      <c r="AX15" s="1266"/>
      <c r="AY15" s="1492"/>
      <c r="AZ15" s="1493"/>
      <c r="BA15" s="1725"/>
      <c r="BB15" s="598"/>
      <c r="BC15" s="598"/>
      <c r="BD15" s="1726"/>
      <c r="BE15" s="1727"/>
      <c r="BF15" s="1727"/>
      <c r="BG15" s="1265"/>
      <c r="BH15" s="1266"/>
      <c r="BI15" s="1266"/>
      <c r="BJ15" s="1492"/>
      <c r="BK15" s="1493"/>
      <c r="BL15" s="285"/>
      <c r="BM15" s="298"/>
      <c r="BN15" s="200"/>
      <c r="BO15" s="1260"/>
      <c r="BP15" s="1263"/>
      <c r="BQ15" s="1264"/>
      <c r="BR15" s="1265"/>
      <c r="BS15" s="1266"/>
      <c r="BT15" s="1266"/>
      <c r="BU15" s="1492"/>
      <c r="BV15" s="1493"/>
      <c r="BW15" s="364"/>
      <c r="BX15" s="246"/>
      <c r="BY15" s="200"/>
      <c r="BZ15" s="1728"/>
      <c r="CA15" s="1495"/>
      <c r="CB15" s="1264"/>
      <c r="CC15" s="1496"/>
      <c r="CD15" s="1266"/>
      <c r="CE15" s="1266"/>
      <c r="CF15" s="1729"/>
      <c r="CG15" s="1493"/>
      <c r="CH15" s="175"/>
      <c r="CI15" s="395"/>
      <c r="CJ15" s="396"/>
      <c r="CK15" s="447"/>
      <c r="CL15" s="107"/>
      <c r="CM15" s="108"/>
      <c r="CN15" s="447"/>
      <c r="CO15" s="1487"/>
      <c r="CP15" s="1501"/>
      <c r="CQ15" s="1504"/>
      <c r="CR15" s="1504"/>
      <c r="CS15" s="1260"/>
      <c r="CT15" s="1263"/>
      <c r="CU15" s="1264"/>
      <c r="CV15" s="1265"/>
      <c r="CW15" s="1266"/>
      <c r="CX15" s="1266"/>
      <c r="CY15" s="1492"/>
      <c r="CZ15" s="1493"/>
      <c r="DA15" s="1730"/>
      <c r="DB15" s="1731"/>
      <c r="DC15" s="1731"/>
      <c r="DD15" s="1726"/>
      <c r="DE15" s="1727"/>
      <c r="DF15" s="1727"/>
      <c r="DG15" s="1732"/>
      <c r="DH15" s="1727"/>
      <c r="DI15" s="1727"/>
      <c r="DJ15" s="1733"/>
      <c r="DK15" s="1734"/>
      <c r="DL15" s="1501"/>
      <c r="DM15" s="1504"/>
      <c r="DN15" s="1504"/>
      <c r="DO15" s="1260"/>
      <c r="DP15" s="1263"/>
      <c r="DQ15" s="1264"/>
      <c r="DR15" s="1265"/>
      <c r="DS15" s="1266"/>
      <c r="DT15" s="1266"/>
      <c r="DU15" s="1492"/>
      <c r="DV15" s="1493"/>
      <c r="DW15" s="1501"/>
      <c r="DX15" s="1504"/>
      <c r="DY15" s="1504"/>
      <c r="DZ15" s="1260"/>
      <c r="EA15" s="1263"/>
      <c r="EB15" s="1264"/>
      <c r="EC15" s="1265"/>
      <c r="ED15" s="1266"/>
      <c r="EE15" s="1266"/>
      <c r="EF15" s="1492"/>
      <c r="EG15" s="1493"/>
      <c r="EH15" s="1503"/>
      <c r="EI15" s="1504"/>
      <c r="EJ15" s="1504"/>
      <c r="EK15" s="1260"/>
      <c r="EL15" s="1263"/>
      <c r="EM15" s="1264"/>
      <c r="EN15" s="1265"/>
      <c r="EO15" s="1266"/>
      <c r="EP15" s="1266"/>
      <c r="EQ15" s="1492"/>
      <c r="ER15" s="1493"/>
      <c r="ES15" s="1501"/>
      <c r="ET15" s="1504"/>
      <c r="EU15" s="1504"/>
      <c r="EV15" s="1260"/>
      <c r="EW15" s="1263"/>
      <c r="EX15" s="1264"/>
      <c r="EY15" s="1265"/>
      <c r="EZ15" s="1266"/>
      <c r="FA15" s="1266"/>
      <c r="FB15" s="1492"/>
      <c r="FC15" s="1493"/>
      <c r="FD15" s="1664"/>
      <c r="FE15" s="1504"/>
      <c r="FF15" s="1664"/>
      <c r="FG15" s="1260"/>
      <c r="FH15" s="1263"/>
      <c r="FI15" s="1264"/>
      <c r="FJ15" s="1265"/>
      <c r="FK15" s="1266"/>
      <c r="FL15" s="1266"/>
      <c r="FM15" s="1492"/>
      <c r="FN15" s="1493"/>
      <c r="FO15" s="1330"/>
      <c r="FP15" s="1331"/>
      <c r="FQ15" s="1332"/>
      <c r="FR15" s="447"/>
      <c r="FS15" s="1330"/>
      <c r="FT15" s="1331"/>
      <c r="FU15" s="1332"/>
      <c r="FV15" s="1334"/>
      <c r="FW15" s="1335"/>
      <c r="FX15" s="1336"/>
      <c r="FY15" s="1514"/>
      <c r="FZ15" s="1502"/>
      <c r="GA15" s="1655"/>
      <c r="GB15" s="1656"/>
      <c r="GC15" s="1656"/>
      <c r="GD15" s="1260"/>
      <c r="GE15" s="1263"/>
      <c r="GF15" s="1264"/>
      <c r="GG15" s="1265"/>
      <c r="GH15" s="1266"/>
      <c r="GI15" s="1266"/>
      <c r="GJ15" s="1492"/>
      <c r="GK15" s="1493"/>
      <c r="GL15" s="1111"/>
      <c r="GM15" s="1181"/>
      <c r="GN15" s="1111"/>
      <c r="GO15" s="1260"/>
      <c r="GP15" s="1263"/>
      <c r="GQ15" s="1264"/>
      <c r="GR15" s="1265"/>
      <c r="GS15" s="1266"/>
      <c r="GT15" s="1266"/>
      <c r="GU15" s="1119"/>
      <c r="GV15" s="1493"/>
      <c r="GW15" s="1111"/>
      <c r="GX15" s="1181"/>
      <c r="GY15" s="1111"/>
      <c r="GZ15" s="1260"/>
      <c r="HA15" s="1263"/>
      <c r="HB15" s="1264"/>
      <c r="HC15" s="1265"/>
      <c r="HD15" s="1266"/>
      <c r="HE15" s="1266"/>
      <c r="HF15" s="1492"/>
      <c r="HG15" s="1493"/>
      <c r="HH15" s="1111"/>
      <c r="HI15" s="1181"/>
      <c r="HJ15" s="1111"/>
      <c r="HK15" s="1260"/>
      <c r="HL15" s="1263"/>
      <c r="HM15" s="1264"/>
      <c r="HN15" s="1265"/>
      <c r="HO15" s="1266"/>
      <c r="HP15" s="1266"/>
      <c r="HQ15" s="1492"/>
      <c r="HR15" s="1493"/>
      <c r="HS15" s="1503"/>
      <c r="HT15" s="447"/>
      <c r="HU15" s="447"/>
      <c r="HV15" s="1260"/>
      <c r="HW15" s="1263"/>
      <c r="HX15" s="1264"/>
      <c r="HY15" s="1265"/>
      <c r="HZ15" s="1266"/>
      <c r="IA15" s="1266"/>
      <c r="IB15" s="1492"/>
      <c r="IC15" s="1493"/>
      <c r="ID15" s="1260"/>
      <c r="IE15" s="1656"/>
      <c r="IF15" s="1656"/>
      <c r="IG15" s="1735"/>
      <c r="IH15" s="1736"/>
      <c r="II15" s="1737"/>
      <c r="IJ15" s="1738"/>
      <c r="IK15" s="1739"/>
      <c r="IL15" s="1739"/>
      <c r="IM15" s="1740"/>
      <c r="IN15" s="1741"/>
      <c r="IO15" s="1503"/>
      <c r="IP15" s="1504"/>
      <c r="IQ15" s="1504"/>
      <c r="IR15" s="1260"/>
      <c r="IS15" s="1263"/>
      <c r="IT15" s="1264"/>
      <c r="IU15" s="1265"/>
      <c r="IV15" s="1266"/>
      <c r="IW15" s="1266"/>
      <c r="IX15" s="1492"/>
      <c r="IY15" s="1493"/>
      <c r="IZ15" s="1664"/>
      <c r="JA15" s="1504"/>
      <c r="JB15" s="1664"/>
      <c r="JC15" s="1260"/>
      <c r="JD15" s="1263"/>
      <c r="JE15" s="1264"/>
      <c r="JF15" s="1265"/>
      <c r="JG15" s="1266"/>
      <c r="JH15" s="1266"/>
      <c r="JI15" s="1492"/>
      <c r="JJ15" s="1493"/>
      <c r="JK15" s="1742"/>
      <c r="JL15" s="1656"/>
      <c r="JM15" s="1665"/>
      <c r="JN15" s="1260"/>
      <c r="JO15" s="1263"/>
      <c r="JP15" s="1264"/>
      <c r="JQ15" s="1265"/>
      <c r="JR15" s="1266"/>
      <c r="JS15" s="1266"/>
      <c r="JT15" s="1492"/>
      <c r="JU15" s="1493"/>
      <c r="JV15" s="1503"/>
      <c r="JW15" s="1501"/>
      <c r="JX15" s="1501"/>
      <c r="JY15" s="1260"/>
      <c r="JZ15" s="1263"/>
      <c r="KA15" s="1264"/>
      <c r="KB15" s="1265"/>
      <c r="KC15" s="1266"/>
      <c r="KD15" s="1266"/>
      <c r="KE15" s="1492"/>
      <c r="KF15" s="1493"/>
      <c r="KG15" s="1351"/>
      <c r="KH15" s="1352"/>
      <c r="KI15" s="1353"/>
      <c r="KJ15" s="1524"/>
      <c r="KK15" s="1525"/>
      <c r="KL15" s="1522"/>
      <c r="KM15" s="1523"/>
      <c r="KN15" s="1526"/>
      <c r="KO15" s="1527"/>
      <c r="KP15" s="1528"/>
      <c r="KQ15" s="1529"/>
      <c r="KR15" s="1530"/>
      <c r="KS15" s="1531"/>
      <c r="KT15" s="1524"/>
      <c r="KU15" s="1502"/>
      <c r="KV15" s="1743"/>
      <c r="KW15" s="1744"/>
      <c r="KX15" s="1502"/>
      <c r="KY15" s="5"/>
      <c r="KZ15" s="25"/>
      <c r="LA15" s="176"/>
      <c r="LB15" s="118"/>
      <c r="LC15" s="117"/>
      <c r="LD15" s="117"/>
      <c r="LE15" s="10"/>
      <c r="LF15" s="27"/>
      <c r="LG15" s="1503"/>
      <c r="LH15" s="1504"/>
      <c r="LI15" s="1504"/>
      <c r="LJ15" s="1745"/>
      <c r="LK15" s="114"/>
      <c r="LL15" s="204"/>
      <c r="LM15" s="115"/>
      <c r="LN15" s="116"/>
      <c r="LO15" s="116"/>
      <c r="LP15" s="61"/>
      <c r="LQ15" s="120"/>
      <c r="LR15" s="1622"/>
      <c r="LS15" s="447"/>
      <c r="LT15" s="1666"/>
      <c r="LU15" s="5"/>
      <c r="LV15" s="25"/>
      <c r="LW15" s="176"/>
      <c r="LX15" s="118"/>
      <c r="LY15" s="117"/>
      <c r="LZ15" s="117"/>
      <c r="MA15" s="10"/>
      <c r="MB15" s="27"/>
      <c r="MC15" s="1742"/>
      <c r="MD15" s="1656"/>
      <c r="ME15" s="1260"/>
      <c r="MF15" s="1746"/>
      <c r="MG15" s="524"/>
      <c r="MH15" s="525"/>
      <c r="MI15" s="469"/>
      <c r="MJ15" s="1266"/>
      <c r="MK15" s="526"/>
      <c r="ML15" s="1272"/>
      <c r="MM15" s="1273"/>
      <c r="MN15" s="1743"/>
      <c r="MO15" s="1744"/>
      <c r="MP15" s="1502"/>
      <c r="MQ15" s="53"/>
      <c r="MR15" s="54"/>
      <c r="MS15" s="183"/>
      <c r="MT15" s="51"/>
      <c r="MU15" s="55"/>
      <c r="MV15" s="55"/>
      <c r="MW15" s="170"/>
      <c r="MX15" s="401"/>
      <c r="MY15" s="1747"/>
      <c r="MZ15" s="1748"/>
      <c r="NA15" s="1502"/>
      <c r="NB15" s="53"/>
      <c r="NC15" s="54"/>
      <c r="ND15" s="183"/>
      <c r="NE15" s="51"/>
      <c r="NF15" s="55"/>
      <c r="NG15" s="55"/>
      <c r="NH15" s="170"/>
      <c r="NI15" s="401"/>
      <c r="NJ15" s="1719"/>
      <c r="NK15" s="1720"/>
      <c r="NL15" s="1721"/>
    </row>
    <row r="16" spans="1:376" ht="18.75" x14ac:dyDescent="0.3">
      <c r="A16" s="1364">
        <v>1</v>
      </c>
      <c r="B16" s="277" t="s">
        <v>811</v>
      </c>
      <c r="C16" s="277" t="s">
        <v>812</v>
      </c>
      <c r="D16" s="1319" t="s">
        <v>657</v>
      </c>
      <c r="E16" s="1320" t="s">
        <v>658</v>
      </c>
      <c r="F16" s="1365" t="s">
        <v>854</v>
      </c>
      <c r="G16" s="1366" t="s">
        <v>968</v>
      </c>
      <c r="H16" s="1570" t="s">
        <v>16</v>
      </c>
      <c r="I16" s="1366" t="s">
        <v>969</v>
      </c>
      <c r="J16" s="1587">
        <v>8</v>
      </c>
      <c r="K16" s="1588" t="str">
        <f t="shared" si="0"/>
        <v>8.0</v>
      </c>
      <c r="L16" s="1582" t="str">
        <f t="shared" si="1"/>
        <v>B+</v>
      </c>
      <c r="M16" s="1583">
        <f t="shared" si="2"/>
        <v>3.5</v>
      </c>
      <c r="N16" s="1589" t="str">
        <f t="shared" si="3"/>
        <v>3.5</v>
      </c>
      <c r="O16" s="936"/>
      <c r="P16" s="936"/>
      <c r="Q16" s="936"/>
      <c r="R16" s="936"/>
      <c r="S16" s="936"/>
      <c r="T16" s="1579">
        <v>7.7</v>
      </c>
      <c r="U16" s="277">
        <v>9</v>
      </c>
      <c r="V16" s="277"/>
      <c r="W16" s="1374">
        <f t="shared" si="8"/>
        <v>8.5</v>
      </c>
      <c r="X16" s="1580">
        <f t="shared" si="9"/>
        <v>8.5</v>
      </c>
      <c r="Y16" s="1581" t="str">
        <f t="shared" si="10"/>
        <v>8.5</v>
      </c>
      <c r="Z16" s="1582" t="str">
        <f t="shared" si="11"/>
        <v>A</v>
      </c>
      <c r="AA16" s="1583">
        <f t="shared" si="12"/>
        <v>4</v>
      </c>
      <c r="AB16" s="1583" t="str">
        <f t="shared" si="13"/>
        <v>4.0</v>
      </c>
      <c r="AC16" s="1584">
        <v>3</v>
      </c>
      <c r="AD16" s="1585">
        <v>3</v>
      </c>
      <c r="AE16" s="256">
        <v>8</v>
      </c>
      <c r="AF16" s="935">
        <v>9</v>
      </c>
      <c r="AG16" s="936"/>
      <c r="AH16" s="256">
        <f t="shared" si="14"/>
        <v>8.6</v>
      </c>
      <c r="AI16" s="257">
        <f t="shared" si="15"/>
        <v>8.6</v>
      </c>
      <c r="AJ16" s="1367" t="str">
        <f t="shared" si="16"/>
        <v>8.6</v>
      </c>
      <c r="AK16" s="258" t="str">
        <f t="shared" si="17"/>
        <v>A</v>
      </c>
      <c r="AL16" s="259">
        <f t="shared" si="18"/>
        <v>4</v>
      </c>
      <c r="AM16" s="259" t="str">
        <f t="shared" si="19"/>
        <v>4.0</v>
      </c>
      <c r="AN16" s="1368">
        <v>3</v>
      </c>
      <c r="AO16" s="1369">
        <v>3</v>
      </c>
      <c r="AP16" s="453">
        <v>7</v>
      </c>
      <c r="AQ16" s="1590"/>
      <c r="AR16" s="663">
        <v>5</v>
      </c>
      <c r="AS16" s="513">
        <f t="shared" si="20"/>
        <v>2.8</v>
      </c>
      <c r="AT16" s="1591">
        <f t="shared" si="21"/>
        <v>5.8</v>
      </c>
      <c r="AU16" s="1592" t="str">
        <f t="shared" si="22"/>
        <v>5.8</v>
      </c>
      <c r="AV16" s="1593" t="str">
        <f t="shared" si="23"/>
        <v>C</v>
      </c>
      <c r="AW16" s="1594">
        <f t="shared" si="24"/>
        <v>2</v>
      </c>
      <c r="AX16" s="1594" t="str">
        <f t="shared" si="25"/>
        <v>2.0</v>
      </c>
      <c r="AY16" s="1595">
        <v>3</v>
      </c>
      <c r="AZ16" s="1596">
        <v>3</v>
      </c>
      <c r="BA16" s="1597">
        <v>7</v>
      </c>
      <c r="BB16" s="663">
        <v>6</v>
      </c>
      <c r="BC16" s="663"/>
      <c r="BD16" s="513">
        <f t="shared" si="26"/>
        <v>6.4</v>
      </c>
      <c r="BE16" s="1591">
        <f t="shared" si="27"/>
        <v>6.4</v>
      </c>
      <c r="BF16" s="1592" t="str">
        <f t="shared" si="28"/>
        <v>6.4</v>
      </c>
      <c r="BG16" s="1593" t="str">
        <f t="shared" si="29"/>
        <v>C</v>
      </c>
      <c r="BH16" s="1594">
        <f t="shared" si="30"/>
        <v>2</v>
      </c>
      <c r="BI16" s="1594" t="str">
        <f t="shared" si="31"/>
        <v>2.0</v>
      </c>
      <c r="BJ16" s="1595">
        <v>4</v>
      </c>
      <c r="BK16" s="1596">
        <v>4</v>
      </c>
      <c r="BL16" s="1597">
        <v>6</v>
      </c>
      <c r="BM16" s="663">
        <v>0</v>
      </c>
      <c r="BN16" s="663">
        <v>6</v>
      </c>
      <c r="BO16" s="513">
        <f t="shared" si="32"/>
        <v>2.4</v>
      </c>
      <c r="BP16" s="1591">
        <f t="shared" si="33"/>
        <v>6</v>
      </c>
      <c r="BQ16" s="1592" t="str">
        <f t="shared" si="34"/>
        <v>6.0</v>
      </c>
      <c r="BR16" s="1593" t="str">
        <f t="shared" si="35"/>
        <v>C</v>
      </c>
      <c r="BS16" s="1594">
        <f t="shared" si="36"/>
        <v>2</v>
      </c>
      <c r="BT16" s="1594" t="str">
        <f t="shared" si="37"/>
        <v>2.0</v>
      </c>
      <c r="BU16" s="1595">
        <v>3</v>
      </c>
      <c r="BV16" s="1596">
        <v>3</v>
      </c>
      <c r="BW16" s="453">
        <v>6.3</v>
      </c>
      <c r="BX16" s="1598">
        <v>6</v>
      </c>
      <c r="BY16" s="1599"/>
      <c r="BZ16" s="1600">
        <f t="shared" si="38"/>
        <v>6.1</v>
      </c>
      <c r="CA16" s="1601">
        <f t="shared" si="39"/>
        <v>6.1</v>
      </c>
      <c r="CB16" s="1592" t="str">
        <f t="shared" si="40"/>
        <v>6.1</v>
      </c>
      <c r="CC16" s="1602" t="str">
        <f t="shared" si="41"/>
        <v>C</v>
      </c>
      <c r="CD16" s="1594">
        <f t="shared" si="42"/>
        <v>2</v>
      </c>
      <c r="CE16" s="1594" t="str">
        <f t="shared" si="43"/>
        <v>2.0</v>
      </c>
      <c r="CF16" s="1595">
        <v>2</v>
      </c>
      <c r="CG16" s="1603">
        <v>2</v>
      </c>
      <c r="CH16" s="175">
        <f t="shared" ref="CH16" si="227">AC16+AN16+AY16+BJ16+BU16+CF16</f>
        <v>18</v>
      </c>
      <c r="CI16" s="395">
        <f t="shared" ref="CI16" si="228">(AA16*AC16+AL16*AN16+AW16*AY16+BH16*BJ16+BS16*BU16+CD16*CF16)/CH16</f>
        <v>2.6666666666666665</v>
      </c>
      <c r="CJ16" s="396" t="str">
        <f t="shared" ref="CJ16" si="229">TEXT(CI16,"0.00")</f>
        <v>2.67</v>
      </c>
      <c r="CK16" s="200"/>
      <c r="CL16" s="107">
        <f t="shared" si="225"/>
        <v>18</v>
      </c>
      <c r="CM16" s="108">
        <f t="shared" si="226"/>
        <v>2.6666666666666665</v>
      </c>
      <c r="CN16" s="200"/>
      <c r="CO16" s="1605"/>
      <c r="CP16" s="1604">
        <v>7.2</v>
      </c>
      <c r="CQ16" s="277">
        <v>7</v>
      </c>
      <c r="CR16" s="1370"/>
      <c r="CS16" s="1371">
        <f t="shared" si="51"/>
        <v>7.1</v>
      </c>
      <c r="CT16" s="257">
        <f t="shared" si="52"/>
        <v>7.1</v>
      </c>
      <c r="CU16" s="1367" t="str">
        <f t="shared" si="53"/>
        <v>7.1</v>
      </c>
      <c r="CV16" s="258" t="str">
        <f t="shared" si="54"/>
        <v>B</v>
      </c>
      <c r="CW16" s="259">
        <f t="shared" si="55"/>
        <v>3</v>
      </c>
      <c r="CX16" s="259" t="str">
        <f t="shared" si="56"/>
        <v>3.0</v>
      </c>
      <c r="CY16" s="260">
        <v>2</v>
      </c>
      <c r="CZ16" s="1369">
        <v>2</v>
      </c>
      <c r="DA16" s="1370"/>
      <c r="DB16" s="1370"/>
      <c r="DC16" s="1370"/>
      <c r="DD16" s="1370"/>
      <c r="DE16" s="1370"/>
      <c r="DF16" s="1370"/>
      <c r="DG16" s="1370"/>
      <c r="DH16" s="1370"/>
      <c r="DI16" s="1370"/>
      <c r="DJ16" s="1370"/>
      <c r="DK16" s="1370"/>
      <c r="DL16" s="1370"/>
      <c r="DM16" s="1370"/>
      <c r="DN16" s="1370"/>
      <c r="DO16" s="1370"/>
      <c r="DP16" s="1370"/>
      <c r="DQ16" s="1370"/>
      <c r="DR16" s="1370"/>
      <c r="DS16" s="1370"/>
      <c r="DT16" s="1370"/>
      <c r="DU16" s="1370"/>
      <c r="DV16" s="1370"/>
      <c r="DW16" s="1370"/>
      <c r="DX16" s="1370"/>
      <c r="DY16" s="1370"/>
      <c r="DZ16" s="1370"/>
      <c r="EA16" s="1370"/>
      <c r="EB16" s="1370"/>
      <c r="EC16" s="1370"/>
      <c r="ED16" s="1370"/>
      <c r="EE16" s="1370"/>
      <c r="EF16" s="1370"/>
      <c r="EG16" s="1370"/>
      <c r="EH16" s="1372">
        <v>8.6</v>
      </c>
      <c r="EI16" s="1373">
        <v>9</v>
      </c>
      <c r="EJ16" s="1370"/>
      <c r="EK16" s="256">
        <f t="shared" si="75"/>
        <v>8.8000000000000007</v>
      </c>
      <c r="EL16" s="257">
        <f t="shared" si="76"/>
        <v>8.8000000000000007</v>
      </c>
      <c r="EM16" s="1367" t="str">
        <f t="shared" si="77"/>
        <v>8.8</v>
      </c>
      <c r="EN16" s="258" t="str">
        <f t="shared" si="78"/>
        <v>A</v>
      </c>
      <c r="EO16" s="259">
        <f t="shared" si="79"/>
        <v>4</v>
      </c>
      <c r="EP16" s="259" t="str">
        <f t="shared" si="80"/>
        <v>4.0</v>
      </c>
      <c r="EQ16" s="260">
        <v>4</v>
      </c>
      <c r="ER16" s="1369">
        <v>4</v>
      </c>
      <c r="ES16" s="1374">
        <v>8</v>
      </c>
      <c r="ET16" s="1373">
        <v>8</v>
      </c>
      <c r="EU16" s="1373"/>
      <c r="EV16" s="256">
        <f t="shared" si="81"/>
        <v>8</v>
      </c>
      <c r="EW16" s="257">
        <f t="shared" si="82"/>
        <v>8</v>
      </c>
      <c r="EX16" s="1367" t="str">
        <f t="shared" si="83"/>
        <v>8.0</v>
      </c>
      <c r="EY16" s="258" t="str">
        <f t="shared" si="84"/>
        <v>B+</v>
      </c>
      <c r="EZ16" s="259">
        <f t="shared" si="85"/>
        <v>3.5</v>
      </c>
      <c r="FA16" s="259" t="str">
        <f t="shared" si="86"/>
        <v>3.5</v>
      </c>
      <c r="FB16" s="260">
        <v>3</v>
      </c>
      <c r="FC16" s="1369">
        <v>3</v>
      </c>
      <c r="FD16" s="1370"/>
      <c r="FE16" s="1370"/>
      <c r="FF16" s="1370"/>
      <c r="FG16" s="1370"/>
      <c r="FH16" s="1370"/>
      <c r="FI16" s="1370"/>
      <c r="FJ16" s="1370"/>
      <c r="FK16" s="1370"/>
      <c r="FL16" s="1370"/>
      <c r="FM16" s="1370"/>
      <c r="FN16" s="1370"/>
      <c r="FO16" s="1330">
        <f t="shared" ref="FO16" si="230">CY16+DJ16+DU16+EF16+EQ16+FB16+FM16</f>
        <v>9</v>
      </c>
      <c r="FP16" s="1331">
        <f t="shared" ref="FP16" si="231">(CW16*CY16+DH16*DJ16+DS16*DU16+ED16*EF16+EO16*EQ16+EZ16*FB16+FK16*FM16)/FO16</f>
        <v>3.6111111111111112</v>
      </c>
      <c r="FQ16" s="1332" t="str">
        <f t="shared" ref="FQ16" si="232">TEXT(FP16,"0.00")</f>
        <v>3.61</v>
      </c>
      <c r="FR16" s="1370"/>
      <c r="FS16" s="1330">
        <f t="shared" ref="FS16" si="233">CH16+FO16</f>
        <v>27</v>
      </c>
      <c r="FT16" s="1331">
        <f t="shared" ref="FT16" si="234">(CI16*CH16+FO16*FP16)/FS16</f>
        <v>2.9814814814814814</v>
      </c>
      <c r="FU16" s="1332" t="str">
        <f t="shared" ref="FU16" si="235">TEXT(FT16,"0.00")</f>
        <v>2.98</v>
      </c>
      <c r="FV16" s="1334">
        <f t="shared" ref="FV16" si="236">AD16+AO16+AZ16+BK16+BV16+CG16+CZ16+DK16+DV16+EG16+ER16+FC16+FN16</f>
        <v>27</v>
      </c>
      <c r="FW16" s="1335">
        <f t="shared" ref="FW16" si="237">(FN16*FH16+FC16*EW16+ER16*EL16+EG16*EA16+DV16*DP16+DK16*DE16+CZ16*CT16+CG16*CA16+BV16*BP16+BK16*BE16+AZ16*AT16+AO16*AI16+AD16*X16)/FV16</f>
        <v>7.3296296296296308</v>
      </c>
      <c r="FX16" s="1336">
        <f t="shared" ref="FX16" si="238">(AA16*AD16+AL16*AO16+AW16*AZ16+BH16*BK16+BS16*BV16+CD16*CG16+CW16*CZ16+DH16*DK16+DS16*DV16+ED16*EG16+EO16*ER16+EZ16*FC16+FK16*FN16)/FV16</f>
        <v>2.9814814814814814</v>
      </c>
      <c r="FY16" s="1370"/>
      <c r="FZ16" s="1381"/>
      <c r="GA16" s="1586">
        <v>8.3000000000000007</v>
      </c>
      <c r="GB16" s="1375">
        <v>7</v>
      </c>
      <c r="GC16" s="1375"/>
      <c r="GD16" s="256">
        <f t="shared" si="104"/>
        <v>7.5</v>
      </c>
      <c r="GE16" s="257">
        <f t="shared" si="105"/>
        <v>7.5</v>
      </c>
      <c r="GF16" s="1367" t="str">
        <f t="shared" si="106"/>
        <v>7.5</v>
      </c>
      <c r="GG16" s="258" t="str">
        <f t="shared" si="107"/>
        <v>B</v>
      </c>
      <c r="GH16" s="259">
        <f t="shared" si="108"/>
        <v>3</v>
      </c>
      <c r="GI16" s="259" t="str">
        <f t="shared" si="109"/>
        <v>3.0</v>
      </c>
      <c r="GJ16" s="260">
        <v>2</v>
      </c>
      <c r="GK16" s="1369">
        <v>2</v>
      </c>
      <c r="GL16" s="1372">
        <v>8.4</v>
      </c>
      <c r="GM16" s="1376">
        <v>9</v>
      </c>
      <c r="GN16" s="1372"/>
      <c r="GO16" s="256">
        <f t="shared" si="110"/>
        <v>8.8000000000000007</v>
      </c>
      <c r="GP16" s="257">
        <f t="shared" si="111"/>
        <v>8.8000000000000007</v>
      </c>
      <c r="GQ16" s="1367" t="str">
        <f t="shared" si="112"/>
        <v>8.8</v>
      </c>
      <c r="GR16" s="258" t="str">
        <f t="shared" si="113"/>
        <v>A</v>
      </c>
      <c r="GS16" s="259">
        <f t="shared" si="114"/>
        <v>4</v>
      </c>
      <c r="GT16" s="259" t="str">
        <f t="shared" si="115"/>
        <v>4.0</v>
      </c>
      <c r="GU16" s="1377">
        <v>2</v>
      </c>
      <c r="GV16" s="1369">
        <v>2</v>
      </c>
      <c r="GW16" s="1372">
        <v>7.6</v>
      </c>
      <c r="GX16" s="1376">
        <v>7</v>
      </c>
      <c r="GY16" s="1372"/>
      <c r="GZ16" s="256">
        <f t="shared" si="116"/>
        <v>7.2</v>
      </c>
      <c r="HA16" s="257">
        <f t="shared" si="117"/>
        <v>7.2</v>
      </c>
      <c r="HB16" s="1367" t="str">
        <f t="shared" si="118"/>
        <v>7.2</v>
      </c>
      <c r="HC16" s="258" t="str">
        <f t="shared" si="119"/>
        <v>B</v>
      </c>
      <c r="HD16" s="259">
        <f t="shared" si="120"/>
        <v>3</v>
      </c>
      <c r="HE16" s="259" t="str">
        <f t="shared" si="121"/>
        <v>3.0</v>
      </c>
      <c r="HF16" s="260">
        <v>3</v>
      </c>
      <c r="HG16" s="1369">
        <v>3</v>
      </c>
      <c r="HH16" s="1372">
        <v>7.6</v>
      </c>
      <c r="HI16" s="1376">
        <v>7</v>
      </c>
      <c r="HJ16" s="1372"/>
      <c r="HK16" s="256">
        <f t="shared" si="122"/>
        <v>7.2</v>
      </c>
      <c r="HL16" s="257">
        <f t="shared" si="123"/>
        <v>7.2</v>
      </c>
      <c r="HM16" s="1367" t="str">
        <f t="shared" si="124"/>
        <v>7.2</v>
      </c>
      <c r="HN16" s="258" t="str">
        <f t="shared" si="125"/>
        <v>B</v>
      </c>
      <c r="HO16" s="259">
        <f t="shared" si="126"/>
        <v>3</v>
      </c>
      <c r="HP16" s="259" t="str">
        <f t="shared" si="127"/>
        <v>3.0</v>
      </c>
      <c r="HQ16" s="260">
        <v>3</v>
      </c>
      <c r="HR16" s="1369">
        <v>3</v>
      </c>
      <c r="HS16" s="1374">
        <v>8</v>
      </c>
      <c r="HT16" s="277">
        <v>10</v>
      </c>
      <c r="HU16" s="277"/>
      <c r="HV16" s="256">
        <f t="shared" si="128"/>
        <v>9.1999999999999993</v>
      </c>
      <c r="HW16" s="257">
        <f t="shared" si="129"/>
        <v>9.1999999999999993</v>
      </c>
      <c r="HX16" s="1367" t="str">
        <f t="shared" si="130"/>
        <v>9.2</v>
      </c>
      <c r="HY16" s="258" t="str">
        <f t="shared" si="131"/>
        <v>A</v>
      </c>
      <c r="HZ16" s="259">
        <f t="shared" si="132"/>
        <v>4</v>
      </c>
      <c r="IA16" s="259" t="str">
        <f t="shared" si="133"/>
        <v>4.0</v>
      </c>
      <c r="IB16" s="260">
        <v>3</v>
      </c>
      <c r="IC16" s="1369">
        <v>3</v>
      </c>
      <c r="ID16" s="256">
        <v>8.4</v>
      </c>
      <c r="IE16" s="1375">
        <v>8</v>
      </c>
      <c r="IF16" s="1375"/>
      <c r="IG16" s="979">
        <f t="shared" si="134"/>
        <v>8.1999999999999993</v>
      </c>
      <c r="IH16" s="980">
        <f t="shared" si="135"/>
        <v>8.1999999999999993</v>
      </c>
      <c r="II16" s="981" t="str">
        <f t="shared" si="136"/>
        <v>8.2</v>
      </c>
      <c r="IJ16" s="982" t="str">
        <f t="shared" si="137"/>
        <v>B+</v>
      </c>
      <c r="IK16" s="983">
        <f t="shared" si="138"/>
        <v>3.5</v>
      </c>
      <c r="IL16" s="983" t="str">
        <f t="shared" si="139"/>
        <v>3.5</v>
      </c>
      <c r="IM16" s="984">
        <v>2</v>
      </c>
      <c r="IN16" s="1378">
        <v>2</v>
      </c>
      <c r="IO16" s="1374">
        <v>7.8</v>
      </c>
      <c r="IP16" s="1373">
        <v>7</v>
      </c>
      <c r="IQ16" s="1373"/>
      <c r="IR16" s="256">
        <f t="shared" si="140"/>
        <v>7.3</v>
      </c>
      <c r="IS16" s="257">
        <f t="shared" si="141"/>
        <v>7.3</v>
      </c>
      <c r="IT16" s="1367" t="str">
        <f t="shared" si="142"/>
        <v>7.3</v>
      </c>
      <c r="IU16" s="258" t="str">
        <f t="shared" si="143"/>
        <v>B</v>
      </c>
      <c r="IV16" s="259">
        <f t="shared" si="144"/>
        <v>3</v>
      </c>
      <c r="IW16" s="259" t="str">
        <f t="shared" si="145"/>
        <v>3.0</v>
      </c>
      <c r="IX16" s="260">
        <v>3</v>
      </c>
      <c r="IY16" s="1369">
        <v>3</v>
      </c>
      <c r="IZ16" s="1379">
        <v>7.3</v>
      </c>
      <c r="JA16" s="1373">
        <v>7</v>
      </c>
      <c r="JB16" s="1379"/>
      <c r="JC16" s="256">
        <f t="shared" si="146"/>
        <v>7.1</v>
      </c>
      <c r="JD16" s="257">
        <f t="shared" si="147"/>
        <v>7.1</v>
      </c>
      <c r="JE16" s="1367" t="str">
        <f t="shared" si="148"/>
        <v>7.1</v>
      </c>
      <c r="JF16" s="258" t="str">
        <f t="shared" si="149"/>
        <v>B</v>
      </c>
      <c r="JG16" s="259">
        <f t="shared" si="150"/>
        <v>3</v>
      </c>
      <c r="JH16" s="259" t="str">
        <f t="shared" si="151"/>
        <v>3.0</v>
      </c>
      <c r="JI16" s="260">
        <v>2</v>
      </c>
      <c r="JJ16" s="1369">
        <v>2</v>
      </c>
      <c r="JK16" s="256">
        <v>8.3000000000000007</v>
      </c>
      <c r="JL16" s="1375">
        <v>9</v>
      </c>
      <c r="JM16" s="1380"/>
      <c r="JN16" s="256">
        <f t="shared" si="152"/>
        <v>8.6999999999999993</v>
      </c>
      <c r="JO16" s="257">
        <f t="shared" si="153"/>
        <v>8.6999999999999993</v>
      </c>
      <c r="JP16" s="1367" t="str">
        <f t="shared" si="154"/>
        <v>8.7</v>
      </c>
      <c r="JQ16" s="258" t="str">
        <f t="shared" si="155"/>
        <v>A</v>
      </c>
      <c r="JR16" s="259">
        <f t="shared" si="156"/>
        <v>4</v>
      </c>
      <c r="JS16" s="259" t="str">
        <f t="shared" si="157"/>
        <v>4.0</v>
      </c>
      <c r="JT16" s="260">
        <v>3</v>
      </c>
      <c r="JU16" s="1369">
        <v>3</v>
      </c>
      <c r="JV16" s="1374">
        <v>6</v>
      </c>
      <c r="JW16" s="1374">
        <v>6</v>
      </c>
      <c r="JX16" s="1374"/>
      <c r="JY16" s="256">
        <f t="shared" si="188"/>
        <v>6</v>
      </c>
      <c r="JZ16" s="257">
        <f t="shared" si="158"/>
        <v>6</v>
      </c>
      <c r="KA16" s="1367" t="str">
        <f t="shared" si="159"/>
        <v>6.0</v>
      </c>
      <c r="KB16" s="258" t="str">
        <f t="shared" si="160"/>
        <v>C</v>
      </c>
      <c r="KC16" s="259">
        <f t="shared" si="161"/>
        <v>2</v>
      </c>
      <c r="KD16" s="259" t="str">
        <f t="shared" si="162"/>
        <v>2.0</v>
      </c>
      <c r="KE16" s="260">
        <v>2</v>
      </c>
      <c r="KF16" s="1369">
        <v>2</v>
      </c>
      <c r="KG16" s="1351">
        <f t="shared" ref="KG16" si="239">GJ16+GU16+HF16+HQ16+IB16+IM16+IX16+JI16+JT16+KE16</f>
        <v>25</v>
      </c>
      <c r="KH16" s="1352">
        <f t="shared" ref="KH16" si="240">(GH16*GJ16+GS16*GU16+HD16*HF16+HO16*HQ16+HZ16*IB16+IK16*IM16+IV16*IX16+JG16*JI16+JR16*JT16+KC16*KE16)/KG16</f>
        <v>3.28</v>
      </c>
      <c r="KI16" s="1353" t="str">
        <f t="shared" ref="KI16" si="241">TEXT(KH16,"0.00")</f>
        <v>3.28</v>
      </c>
      <c r="KJ16" s="1370"/>
      <c r="KK16" s="1370"/>
      <c r="KL16" s="1370"/>
      <c r="KM16" s="1370"/>
      <c r="KN16" s="1370"/>
      <c r="KO16" s="1370"/>
      <c r="KP16" s="1370"/>
      <c r="KQ16" s="1370"/>
      <c r="KR16" s="1370"/>
      <c r="KS16" s="1370"/>
      <c r="KT16" s="1370"/>
      <c r="KU16" s="1370"/>
      <c r="KV16" s="1672">
        <v>7.2</v>
      </c>
      <c r="KW16" s="1684">
        <v>6</v>
      </c>
      <c r="KX16" s="1370"/>
      <c r="KY16" s="5">
        <f t="shared" si="189"/>
        <v>6.5</v>
      </c>
      <c r="KZ16" s="25">
        <f t="shared" ref="KZ16" si="242">ROUND(MAX((KV16*0.4+KW16*0.6),(KV16*0.4+KX16*0.6)),1)</f>
        <v>6.5</v>
      </c>
      <c r="LA16" s="176" t="str">
        <f t="shared" ref="LA16" si="243">TEXT(KZ16,"0.0")</f>
        <v>6.5</v>
      </c>
      <c r="LB16" s="118" t="str">
        <f t="shared" ref="LB16" si="244">IF(KZ16&gt;=8.5,"A",IF(KZ16&gt;=8,"B+",IF(KZ16&gt;=7,"B",IF(KZ16&gt;=6.5,"C+",IF(KZ16&gt;=5.5,"C",IF(KZ16&gt;=5,"D+",IF(KZ16&gt;=4,"D","F")))))))</f>
        <v>C+</v>
      </c>
      <c r="LC16" s="117">
        <f t="shared" si="193"/>
        <v>2.5</v>
      </c>
      <c r="LD16" s="117" t="str">
        <f t="shared" si="194"/>
        <v>2.5</v>
      </c>
      <c r="LE16" s="10">
        <v>4</v>
      </c>
      <c r="LF16" s="27">
        <v>4</v>
      </c>
      <c r="LG16" s="1374">
        <v>8</v>
      </c>
      <c r="LH16" s="1373">
        <v>9</v>
      </c>
      <c r="LI16" s="1373"/>
      <c r="LJ16" s="1568">
        <f t="shared" si="195"/>
        <v>8.6</v>
      </c>
      <c r="LK16" s="534">
        <f t="shared" si="196"/>
        <v>8.6</v>
      </c>
      <c r="LL16" s="535" t="str">
        <f t="shared" si="197"/>
        <v>8.6</v>
      </c>
      <c r="LM16" s="536" t="str">
        <f t="shared" si="198"/>
        <v>A</v>
      </c>
      <c r="LN16" s="537">
        <f t="shared" si="199"/>
        <v>4</v>
      </c>
      <c r="LO16" s="537" t="str">
        <f t="shared" si="200"/>
        <v>4.0</v>
      </c>
      <c r="LP16" s="464">
        <v>1</v>
      </c>
      <c r="LQ16" s="465">
        <v>1</v>
      </c>
      <c r="LR16" s="1011">
        <v>8.8000000000000007</v>
      </c>
      <c r="LS16" s="277">
        <v>9</v>
      </c>
      <c r="LT16" s="1626"/>
      <c r="LU16" s="5">
        <f t="shared" si="201"/>
        <v>8.9</v>
      </c>
      <c r="LV16" s="25">
        <f t="shared" si="202"/>
        <v>8.9</v>
      </c>
      <c r="LW16" s="176" t="str">
        <f t="shared" si="203"/>
        <v>8.9</v>
      </c>
      <c r="LX16" s="118" t="str">
        <f t="shared" si="204"/>
        <v>A</v>
      </c>
      <c r="LY16" s="117">
        <f t="shared" si="205"/>
        <v>4</v>
      </c>
      <c r="LZ16" s="117" t="str">
        <f t="shared" si="206"/>
        <v>4.0</v>
      </c>
      <c r="MA16" s="10">
        <v>1</v>
      </c>
      <c r="MB16" s="27">
        <v>1</v>
      </c>
      <c r="MC16" s="256">
        <v>8.1999999999999993</v>
      </c>
      <c r="MD16" s="1375">
        <v>9</v>
      </c>
      <c r="ME16" s="256"/>
      <c r="MF16" s="1568">
        <f t="shared" si="207"/>
        <v>8.6999999999999993</v>
      </c>
      <c r="MG16" s="534">
        <f t="shared" si="208"/>
        <v>8.6999999999999993</v>
      </c>
      <c r="MH16" s="535" t="str">
        <f t="shared" si="176"/>
        <v>8.7</v>
      </c>
      <c r="MI16" s="536" t="str">
        <f t="shared" si="177"/>
        <v>A</v>
      </c>
      <c r="MJ16" s="1569"/>
      <c r="MK16" s="537" t="str">
        <f t="shared" si="179"/>
        <v>0.0</v>
      </c>
      <c r="ML16" s="464">
        <v>2</v>
      </c>
      <c r="MM16" s="465">
        <v>2</v>
      </c>
      <c r="MN16" s="1672">
        <v>8.3000000000000007</v>
      </c>
      <c r="MO16" s="1684">
        <v>9</v>
      </c>
      <c r="MP16" s="1370"/>
      <c r="MQ16" s="53">
        <f t="shared" si="209"/>
        <v>8.6999999999999993</v>
      </c>
      <c r="MR16" s="54">
        <f t="shared" si="210"/>
        <v>8.6999999999999993</v>
      </c>
      <c r="MS16" s="183" t="str">
        <f t="shared" si="211"/>
        <v>8.7</v>
      </c>
      <c r="MT16" s="51" t="str">
        <f t="shared" si="212"/>
        <v>A</v>
      </c>
      <c r="MU16" s="55">
        <f t="shared" si="213"/>
        <v>4</v>
      </c>
      <c r="MV16" s="55" t="str">
        <f t="shared" si="214"/>
        <v>4.0</v>
      </c>
      <c r="MW16" s="170">
        <v>2</v>
      </c>
      <c r="MX16" s="401">
        <v>2</v>
      </c>
      <c r="MY16" s="1714">
        <v>8.6</v>
      </c>
      <c r="MZ16" s="1714">
        <v>9</v>
      </c>
      <c r="NA16" s="1370"/>
      <c r="NB16" s="53">
        <f t="shared" si="215"/>
        <v>8.8000000000000007</v>
      </c>
      <c r="NC16" s="54">
        <f t="shared" si="216"/>
        <v>8.8000000000000007</v>
      </c>
      <c r="ND16" s="183" t="str">
        <f t="shared" si="217"/>
        <v>8.8</v>
      </c>
      <c r="NE16" s="51" t="str">
        <f t="shared" si="218"/>
        <v>A</v>
      </c>
      <c r="NF16" s="55">
        <f t="shared" si="219"/>
        <v>4</v>
      </c>
      <c r="NG16" s="55" t="str">
        <f t="shared" si="220"/>
        <v>4.0</v>
      </c>
      <c r="NH16" s="170">
        <v>2</v>
      </c>
      <c r="NI16" s="401">
        <v>2</v>
      </c>
      <c r="NJ16" s="1719"/>
      <c r="NK16" s="1720"/>
      <c r="NL16" s="1721"/>
    </row>
    <row r="17" spans="1:373" ht="18.75" x14ac:dyDescent="0.3">
      <c r="A17" s="1636"/>
      <c r="B17" s="1258"/>
      <c r="C17" s="1258"/>
      <c r="D17" s="1296"/>
      <c r="E17" s="1297"/>
      <c r="F17" s="1637"/>
      <c r="G17" s="208"/>
      <c r="H17" s="1638"/>
      <c r="I17" s="208"/>
      <c r="J17" s="1111"/>
      <c r="K17" s="1639"/>
      <c r="L17" s="1640"/>
      <c r="M17" s="1641"/>
      <c r="N17" s="1642"/>
      <c r="O17" s="1262"/>
      <c r="P17" s="1262"/>
      <c r="Q17" s="1262"/>
      <c r="R17" s="1262"/>
      <c r="S17" s="1262"/>
      <c r="T17" s="1491"/>
      <c r="U17" s="447"/>
      <c r="V17" s="447"/>
      <c r="W17" s="1501"/>
      <c r="X17" s="1643"/>
      <c r="Y17" s="1644"/>
      <c r="Z17" s="1640"/>
      <c r="AA17" s="1641"/>
      <c r="AB17" s="1641"/>
      <c r="AC17" s="1645"/>
      <c r="AD17" s="1646"/>
      <c r="AE17" s="1260"/>
      <c r="AF17" s="1261"/>
      <c r="AG17" s="1262"/>
      <c r="AH17" s="1260"/>
      <c r="AI17" s="1263"/>
      <c r="AJ17" s="1264"/>
      <c r="AK17" s="1265"/>
      <c r="AL17" s="1266"/>
      <c r="AM17" s="1266"/>
      <c r="AN17" s="1267"/>
      <c r="AO17" s="1493"/>
      <c r="AP17" s="1111"/>
      <c r="AQ17" s="1647"/>
      <c r="AR17" s="1178"/>
      <c r="AS17" s="1501"/>
      <c r="AT17" s="1643"/>
      <c r="AU17" s="1644"/>
      <c r="AV17" s="1640"/>
      <c r="AW17" s="1641"/>
      <c r="AX17" s="1641"/>
      <c r="AY17" s="1645"/>
      <c r="AZ17" s="1646"/>
      <c r="BA17" s="1111"/>
      <c r="BB17" s="1178"/>
      <c r="BC17" s="1178"/>
      <c r="BD17" s="1501"/>
      <c r="BE17" s="1643"/>
      <c r="BF17" s="1644"/>
      <c r="BG17" s="1640"/>
      <c r="BH17" s="1641"/>
      <c r="BI17" s="1641"/>
      <c r="BJ17" s="1645"/>
      <c r="BK17" s="1646"/>
      <c r="BL17" s="1111"/>
      <c r="BM17" s="1178"/>
      <c r="BN17" s="1178"/>
      <c r="BO17" s="1501"/>
      <c r="BP17" s="1643"/>
      <c r="BQ17" s="1644"/>
      <c r="BR17" s="1640"/>
      <c r="BS17" s="1641"/>
      <c r="BT17" s="1641"/>
      <c r="BU17" s="1645"/>
      <c r="BV17" s="1646"/>
      <c r="BW17" s="1111"/>
      <c r="BX17" s="1648"/>
      <c r="BY17" s="1649"/>
      <c r="BZ17" s="1650"/>
      <c r="CA17" s="1651"/>
      <c r="CB17" s="1644"/>
      <c r="CC17" s="1652"/>
      <c r="CD17" s="1641"/>
      <c r="CE17" s="1641"/>
      <c r="CF17" s="1645"/>
      <c r="CG17" s="1646"/>
      <c r="CH17" s="1497"/>
      <c r="CI17" s="1498"/>
      <c r="CJ17" s="1499"/>
      <c r="CK17" s="1262"/>
      <c r="CL17" s="1500"/>
      <c r="CM17" s="448"/>
      <c r="CN17" s="1262"/>
      <c r="CO17" s="1262"/>
      <c r="CP17" s="1653"/>
      <c r="CQ17" s="447"/>
      <c r="CR17" s="1502"/>
      <c r="CS17" s="1654"/>
      <c r="CT17" s="1263"/>
      <c r="CU17" s="1264"/>
      <c r="CV17" s="1265"/>
      <c r="CW17" s="1266"/>
      <c r="CX17" s="1266"/>
      <c r="CY17" s="1492"/>
      <c r="CZ17" s="1493"/>
      <c r="DA17" s="1502"/>
      <c r="DB17" s="1502"/>
      <c r="DC17" s="1502"/>
      <c r="DD17" s="1502"/>
      <c r="DE17" s="1502"/>
      <c r="DF17" s="1502"/>
      <c r="DG17" s="1502"/>
      <c r="DH17" s="1502"/>
      <c r="DI17" s="1502"/>
      <c r="DJ17" s="1502"/>
      <c r="DK17" s="1502"/>
      <c r="DL17" s="1502"/>
      <c r="DM17" s="1502"/>
      <c r="DN17" s="1502"/>
      <c r="DO17" s="1502"/>
      <c r="DP17" s="1502"/>
      <c r="DQ17" s="1502"/>
      <c r="DR17" s="1502"/>
      <c r="DS17" s="1502"/>
      <c r="DT17" s="1502"/>
      <c r="DU17" s="1502"/>
      <c r="DV17" s="1502"/>
      <c r="DW17" s="1502"/>
      <c r="DX17" s="1502"/>
      <c r="DY17" s="1502"/>
      <c r="DZ17" s="1502"/>
      <c r="EA17" s="1502"/>
      <c r="EB17" s="1502"/>
      <c r="EC17" s="1502"/>
      <c r="ED17" s="1502"/>
      <c r="EE17" s="1502"/>
      <c r="EF17" s="1502"/>
      <c r="EG17" s="1502"/>
      <c r="EH17" s="1111"/>
      <c r="EI17" s="1504"/>
      <c r="EJ17" s="1502"/>
      <c r="EK17" s="1260"/>
      <c r="EL17" s="1263"/>
      <c r="EM17" s="1264"/>
      <c r="EN17" s="1265"/>
      <c r="EO17" s="1266"/>
      <c r="EP17" s="1266"/>
      <c r="EQ17" s="1492"/>
      <c r="ER17" s="1493"/>
      <c r="ES17" s="1501"/>
      <c r="ET17" s="1504"/>
      <c r="EU17" s="1504"/>
      <c r="EV17" s="1260"/>
      <c r="EW17" s="1263"/>
      <c r="EX17" s="1264"/>
      <c r="EY17" s="1265"/>
      <c r="EZ17" s="1266"/>
      <c r="FA17" s="1266"/>
      <c r="FB17" s="1492"/>
      <c r="FC17" s="1493"/>
      <c r="FD17" s="1502"/>
      <c r="FE17" s="1502"/>
      <c r="FF17" s="1502"/>
      <c r="FG17" s="1502"/>
      <c r="FH17" s="1502"/>
      <c r="FI17" s="1502"/>
      <c r="FJ17" s="1502"/>
      <c r="FK17" s="1502"/>
      <c r="FL17" s="1502"/>
      <c r="FM17" s="1502"/>
      <c r="FN17" s="1502"/>
      <c r="FO17" s="1497"/>
      <c r="FP17" s="1498"/>
      <c r="FQ17" s="1499"/>
      <c r="FR17" s="1502"/>
      <c r="FS17" s="1497"/>
      <c r="FT17" s="1498"/>
      <c r="FU17" s="1499"/>
      <c r="FV17" s="1511"/>
      <c r="FW17" s="1512"/>
      <c r="FX17" s="1513"/>
      <c r="FY17" s="1502"/>
      <c r="FZ17" s="1502"/>
      <c r="GA17" s="1655"/>
      <c r="GB17" s="1656"/>
      <c r="GC17" s="1656"/>
      <c r="GD17" s="1260"/>
      <c r="GE17" s="1263"/>
      <c r="GF17" s="1264"/>
      <c r="GG17" s="1265"/>
      <c r="GH17" s="1266"/>
      <c r="GI17" s="1266"/>
      <c r="GJ17" s="1492"/>
      <c r="GK17" s="1493"/>
      <c r="GL17" s="1111"/>
      <c r="GM17" s="1181"/>
      <c r="GN17" s="1111"/>
      <c r="GO17" s="1260"/>
      <c r="GP17" s="1263"/>
      <c r="GQ17" s="1264"/>
      <c r="GR17" s="1265"/>
      <c r="GS17" s="1266"/>
      <c r="GT17" s="1266"/>
      <c r="GU17" s="1119"/>
      <c r="GV17" s="1493"/>
      <c r="GW17" s="1111"/>
      <c r="GX17" s="1181"/>
      <c r="GY17" s="1111"/>
      <c r="GZ17" s="1260"/>
      <c r="HA17" s="1263"/>
      <c r="HB17" s="1264"/>
      <c r="HC17" s="1265"/>
      <c r="HD17" s="1266"/>
      <c r="HE17" s="1266"/>
      <c r="HF17" s="1492"/>
      <c r="HG17" s="1493"/>
      <c r="HH17" s="1111"/>
      <c r="HI17" s="1181"/>
      <c r="HJ17" s="1111"/>
      <c r="HK17" s="1260"/>
      <c r="HL17" s="1263"/>
      <c r="HM17" s="1264"/>
      <c r="HN17" s="1265"/>
      <c r="HO17" s="1266"/>
      <c r="HP17" s="1266"/>
      <c r="HQ17" s="1492"/>
      <c r="HR17" s="1493"/>
      <c r="HS17" s="1501"/>
      <c r="HT17" s="447"/>
      <c r="HU17" s="447"/>
      <c r="HV17" s="1260"/>
      <c r="HW17" s="1263"/>
      <c r="HX17" s="1264"/>
      <c r="HY17" s="1265"/>
      <c r="HZ17" s="1266"/>
      <c r="IA17" s="1266"/>
      <c r="IB17" s="1492"/>
      <c r="IC17" s="1493"/>
      <c r="ID17" s="1260"/>
      <c r="IE17" s="1656"/>
      <c r="IF17" s="1656"/>
      <c r="IG17" s="1657"/>
      <c r="IH17" s="1658"/>
      <c r="II17" s="1659"/>
      <c r="IJ17" s="1660"/>
      <c r="IK17" s="1661"/>
      <c r="IL17" s="1661"/>
      <c r="IM17" s="1662"/>
      <c r="IN17" s="1663"/>
      <c r="IO17" s="1501"/>
      <c r="IP17" s="1504"/>
      <c r="IQ17" s="1504"/>
      <c r="IR17" s="1260"/>
      <c r="IS17" s="1263"/>
      <c r="IT17" s="1264"/>
      <c r="IU17" s="1265"/>
      <c r="IV17" s="1266"/>
      <c r="IW17" s="1266"/>
      <c r="IX17" s="1492"/>
      <c r="IY17" s="1493"/>
      <c r="IZ17" s="1664"/>
      <c r="JA17" s="1504"/>
      <c r="JB17" s="1664"/>
      <c r="JC17" s="1260"/>
      <c r="JD17" s="1263"/>
      <c r="JE17" s="1264"/>
      <c r="JF17" s="1265"/>
      <c r="JG17" s="1266"/>
      <c r="JH17" s="1266"/>
      <c r="JI17" s="1492"/>
      <c r="JJ17" s="1493"/>
      <c r="JK17" s="1260"/>
      <c r="JL17" s="1656"/>
      <c r="JM17" s="1665"/>
      <c r="JN17" s="1260"/>
      <c r="JO17" s="1263"/>
      <c r="JP17" s="1264"/>
      <c r="JQ17" s="1265"/>
      <c r="JR17" s="1266"/>
      <c r="JS17" s="1266"/>
      <c r="JT17" s="1492"/>
      <c r="JU17" s="1493"/>
      <c r="JV17" s="1501"/>
      <c r="JW17" s="1501"/>
      <c r="JX17" s="1501"/>
      <c r="JY17" s="1260"/>
      <c r="JZ17" s="1263"/>
      <c r="KA17" s="1264"/>
      <c r="KB17" s="1265"/>
      <c r="KC17" s="1266"/>
      <c r="KD17" s="1266"/>
      <c r="KE17" s="1492"/>
      <c r="KF17" s="1493"/>
      <c r="KG17" s="1295"/>
      <c r="KH17" s="1522"/>
      <c r="KI17" s="1523"/>
      <c r="KJ17" s="1502"/>
      <c r="KK17" s="1502"/>
      <c r="KL17" s="1502"/>
      <c r="KM17" s="1502"/>
      <c r="KN17" s="1502"/>
      <c r="KO17" s="1502"/>
      <c r="KP17" s="1502"/>
      <c r="KQ17" s="1502"/>
      <c r="KR17" s="1502"/>
      <c r="KS17" s="1502"/>
      <c r="KT17" s="1502"/>
      <c r="KU17" s="1502"/>
      <c r="KV17" s="1502"/>
      <c r="KW17" s="1502"/>
      <c r="KX17" s="1502"/>
      <c r="KY17" s="1502"/>
      <c r="KZ17" s="1502"/>
      <c r="LA17" s="1502"/>
      <c r="LB17" s="1502"/>
      <c r="LC17" s="1502"/>
      <c r="LD17" s="1502"/>
      <c r="LE17" s="1502"/>
      <c r="LF17" s="1502"/>
      <c r="LG17" s="1501"/>
      <c r="LH17" s="1504"/>
      <c r="LI17" s="1504"/>
      <c r="LJ17" s="1260"/>
      <c r="LK17" s="1263"/>
      <c r="LL17" s="1264"/>
      <c r="LM17" s="1265"/>
      <c r="LN17" s="1266"/>
      <c r="LO17" s="1266"/>
      <c r="LP17" s="1492"/>
      <c r="LQ17" s="1493"/>
      <c r="LR17" s="1260"/>
      <c r="LS17" s="447"/>
      <c r="LT17" s="1666"/>
      <c r="LU17" s="1260"/>
      <c r="LV17" s="1263"/>
      <c r="LW17" s="1264"/>
      <c r="LX17" s="1265"/>
      <c r="LY17" s="1266"/>
      <c r="LZ17" s="1266"/>
      <c r="MA17" s="1492"/>
      <c r="MB17" s="1493"/>
      <c r="MC17" s="1260"/>
      <c r="MD17" s="1656"/>
      <c r="ME17" s="1260"/>
      <c r="MF17" s="1260"/>
      <c r="MG17" s="1263"/>
      <c r="MH17" s="1264"/>
      <c r="MI17" s="1265"/>
      <c r="MJ17" s="1502"/>
      <c r="MK17" s="1266"/>
      <c r="ML17" s="1492"/>
      <c r="MM17" s="1493"/>
      <c r="MN17" s="1502"/>
      <c r="MO17" s="1502"/>
      <c r="MP17" s="1502"/>
      <c r="MQ17" s="1502"/>
      <c r="MR17" s="1502"/>
      <c r="MS17" s="1502"/>
      <c r="MT17" s="1502"/>
      <c r="MU17" s="1502"/>
      <c r="MV17" s="1502"/>
      <c r="MW17" s="1502"/>
      <c r="MX17" s="1502"/>
      <c r="MY17" s="1502"/>
      <c r="MZ17" s="1502"/>
      <c r="NA17" s="1502"/>
      <c r="NB17" s="1502"/>
      <c r="NC17" s="1502"/>
      <c r="ND17" s="1502"/>
      <c r="NE17" s="1502"/>
      <c r="NF17" s="1502"/>
      <c r="NG17" s="1502"/>
      <c r="NH17" s="1502"/>
      <c r="NI17" s="1502"/>
    </row>
    <row r="18" spans="1:373" ht="18.75" x14ac:dyDescent="0.3">
      <c r="A18" s="1257"/>
      <c r="B18" s="1258"/>
      <c r="C18" s="1259"/>
      <c r="D18" s="1296"/>
      <c r="E18" s="1297"/>
      <c r="F18" s="264"/>
      <c r="G18" s="208"/>
      <c r="H18" s="207"/>
      <c r="AE18" s="1260"/>
      <c r="AF18" s="1261"/>
      <c r="AG18" s="1262"/>
      <c r="AH18" s="1260"/>
      <c r="AI18" s="1263"/>
      <c r="AJ18" s="1264"/>
      <c r="AK18" s="1265"/>
      <c r="AL18" s="1266"/>
      <c r="AM18" s="1266"/>
      <c r="AN18" s="1267"/>
      <c r="AO18" s="1268"/>
      <c r="CP18" s="1269"/>
      <c r="CQ18" s="1270"/>
      <c r="CR18" s="1271"/>
      <c r="CS18" s="523"/>
      <c r="CT18" s="524"/>
      <c r="CU18" s="525"/>
      <c r="CV18" s="469"/>
      <c r="CW18" s="526"/>
      <c r="CX18" s="526"/>
      <c r="CY18" s="1272"/>
      <c r="CZ18" s="1273"/>
      <c r="EH18" s="1274"/>
      <c r="EI18" s="551"/>
      <c r="EJ18" s="1271"/>
      <c r="EK18" s="1275"/>
      <c r="EL18" s="524"/>
      <c r="EM18" s="525"/>
      <c r="EN18" s="469"/>
      <c r="EO18" s="526"/>
      <c r="EP18" s="526"/>
      <c r="EQ18" s="1272"/>
      <c r="ER18" s="1273"/>
      <c r="ES18" s="532"/>
      <c r="ET18" s="551"/>
      <c r="EU18" s="551"/>
      <c r="EV18" s="1275"/>
      <c r="EW18" s="524"/>
      <c r="EX18" s="525"/>
      <c r="EY18" s="469"/>
      <c r="EZ18" s="526"/>
      <c r="FA18" s="526"/>
      <c r="FB18" s="1272"/>
      <c r="FC18" s="1273"/>
      <c r="GA18" s="1276"/>
      <c r="GB18" s="1277"/>
      <c r="GC18" s="1277"/>
      <c r="GD18" s="1275"/>
      <c r="GE18" s="524"/>
      <c r="GF18" s="525"/>
      <c r="GG18" s="469"/>
      <c r="GH18" s="526"/>
      <c r="GI18" s="526"/>
      <c r="GJ18" s="1272"/>
      <c r="GK18" s="1273"/>
      <c r="GL18" s="1274"/>
      <c r="GM18" s="1278"/>
      <c r="GN18" s="1279"/>
      <c r="GO18" s="1275"/>
      <c r="GP18" s="524"/>
      <c r="GQ18" s="525"/>
      <c r="GR18" s="469"/>
      <c r="GS18" s="526"/>
      <c r="GT18" s="526"/>
      <c r="GU18" s="1280"/>
      <c r="GV18" s="1273"/>
      <c r="GW18" s="1274"/>
      <c r="GX18" s="1278"/>
      <c r="GY18" s="1279"/>
      <c r="GZ18" s="1275"/>
      <c r="HA18" s="524"/>
      <c r="HB18" s="525"/>
      <c r="HC18" s="469"/>
      <c r="HD18" s="526"/>
      <c r="HE18" s="526"/>
      <c r="HF18" s="1272"/>
      <c r="HG18" s="1281"/>
      <c r="HH18" s="1274"/>
      <c r="HI18" s="1278"/>
      <c r="HJ18" s="1279"/>
      <c r="HK18" s="1275"/>
      <c r="HL18" s="524"/>
      <c r="HM18" s="525"/>
      <c r="HN18" s="469"/>
      <c r="HO18" s="526"/>
      <c r="HP18" s="526"/>
      <c r="HQ18" s="1272"/>
      <c r="HR18" s="1273"/>
      <c r="HS18" s="1282"/>
      <c r="HT18" s="1270"/>
      <c r="HU18" s="1270"/>
      <c r="HV18" s="1275"/>
      <c r="HW18" s="524"/>
      <c r="HX18" s="525"/>
      <c r="HY18" s="469"/>
      <c r="HZ18" s="526"/>
      <c r="IA18" s="526"/>
      <c r="IB18" s="1272"/>
      <c r="IC18" s="1273"/>
      <c r="ID18" s="1283"/>
      <c r="IE18" s="1277"/>
      <c r="IF18" s="1277"/>
      <c r="IG18" s="1284"/>
      <c r="IH18" s="1285"/>
      <c r="II18" s="1286"/>
      <c r="IJ18" s="1287"/>
      <c r="IK18" s="1288"/>
      <c r="IL18" s="1288"/>
      <c r="IM18" s="1289"/>
      <c r="IN18" s="1290"/>
      <c r="IO18" s="532"/>
      <c r="IP18" s="551"/>
      <c r="IQ18" s="551"/>
      <c r="IR18" s="1275"/>
      <c r="IS18" s="524"/>
      <c r="IT18" s="525"/>
      <c r="IU18" s="469"/>
      <c r="IV18" s="526"/>
      <c r="IW18" s="526"/>
      <c r="IX18" s="1272"/>
      <c r="IY18" s="1273"/>
      <c r="IZ18" s="1291"/>
      <c r="JA18" s="551"/>
      <c r="JB18" s="1292"/>
      <c r="JC18" s="1275"/>
      <c r="JD18" s="524"/>
      <c r="JE18" s="525"/>
      <c r="JF18" s="469"/>
      <c r="JG18" s="526"/>
      <c r="JH18" s="526"/>
      <c r="JI18" s="1272"/>
      <c r="JJ18" s="1273"/>
      <c r="JK18" s="1283"/>
      <c r="JL18" s="1277"/>
      <c r="JM18" s="1293"/>
      <c r="JN18" s="1275"/>
      <c r="JO18" s="524"/>
      <c r="JP18" s="525"/>
      <c r="JQ18" s="469"/>
      <c r="JR18" s="526"/>
      <c r="JS18" s="526"/>
      <c r="JT18" s="1272"/>
      <c r="JU18" s="1273"/>
      <c r="JV18" s="532"/>
      <c r="JW18" s="1294"/>
      <c r="JX18" s="1294"/>
      <c r="JY18" s="1275"/>
      <c r="JZ18" s="524"/>
      <c r="KA18" s="525"/>
      <c r="KB18" s="469"/>
      <c r="KC18" s="526"/>
      <c r="KD18" s="526"/>
      <c r="KE18" s="1272"/>
      <c r="KF18" s="1273"/>
      <c r="KG18" s="1295"/>
    </row>
    <row r="19" spans="1:373" s="1095" customFormat="1" ht="18.75" x14ac:dyDescent="0.3">
      <c r="A19" s="126">
        <v>2</v>
      </c>
      <c r="B19" s="150" t="s">
        <v>99</v>
      </c>
      <c r="C19" s="151" t="s">
        <v>194</v>
      </c>
      <c r="D19" s="147" t="s">
        <v>195</v>
      </c>
      <c r="E19" s="406" t="s">
        <v>18</v>
      </c>
      <c r="F19" s="1013" t="s">
        <v>669</v>
      </c>
      <c r="G19" s="408" t="s">
        <v>320</v>
      </c>
      <c r="H19" s="409" t="s">
        <v>16</v>
      </c>
      <c r="I19" s="1014" t="s">
        <v>36</v>
      </c>
      <c r="J19" s="1015"/>
      <c r="K19" s="1016"/>
      <c r="L19" s="1017" t="s">
        <v>492</v>
      </c>
      <c r="M19" s="1018"/>
      <c r="N19" s="1019"/>
      <c r="O19" s="1020"/>
      <c r="P19" s="1021"/>
      <c r="Q19" s="1017" t="s">
        <v>492</v>
      </c>
      <c r="R19" s="1018"/>
      <c r="S19" s="1022"/>
      <c r="T19" s="1023"/>
      <c r="U19" s="1024"/>
      <c r="V19" s="1025"/>
      <c r="W19" s="1026"/>
      <c r="X19" s="1016"/>
      <c r="Y19" s="1016"/>
      <c r="Z19" s="1017" t="s">
        <v>492</v>
      </c>
      <c r="AA19" s="1018"/>
      <c r="AB19" s="1018"/>
      <c r="AC19" s="1027"/>
      <c r="AD19" s="1028"/>
      <c r="AE19" s="1023"/>
      <c r="AF19" s="1024"/>
      <c r="AG19" s="1025"/>
      <c r="AH19" s="1026"/>
      <c r="AI19" s="1016"/>
      <c r="AJ19" s="1016"/>
      <c r="AK19" s="1017" t="s">
        <v>492</v>
      </c>
      <c r="AL19" s="1018"/>
      <c r="AM19" s="1018"/>
      <c r="AN19" s="1029"/>
      <c r="AO19" s="1030"/>
      <c r="AP19" s="1031"/>
      <c r="AQ19" s="1024"/>
      <c r="AR19" s="1025"/>
      <c r="AS19" s="1032"/>
      <c r="AT19" s="1016"/>
      <c r="AU19" s="1016"/>
      <c r="AV19" s="1017" t="s">
        <v>492</v>
      </c>
      <c r="AW19" s="1018"/>
      <c r="AX19" s="1018"/>
      <c r="AY19" s="1027"/>
      <c r="AZ19" s="1033"/>
      <c r="BA19" s="1034"/>
      <c r="BB19" s="1024"/>
      <c r="BC19" s="1025"/>
      <c r="BD19" s="1032"/>
      <c r="BE19" s="1016"/>
      <c r="BF19" s="1016"/>
      <c r="BG19" s="1017" t="s">
        <v>492</v>
      </c>
      <c r="BH19" s="1018"/>
      <c r="BI19" s="1018"/>
      <c r="BJ19" s="1027"/>
      <c r="BK19" s="1030"/>
      <c r="BL19" s="1035"/>
      <c r="BM19" s="451"/>
      <c r="BN19" s="451"/>
      <c r="BO19" s="1026"/>
      <c r="BP19" s="1036"/>
      <c r="BQ19" s="1037"/>
      <c r="BR19" s="1017" t="s">
        <v>492</v>
      </c>
      <c r="BS19" s="1018"/>
      <c r="BT19" s="1018"/>
      <c r="BU19" s="1027"/>
      <c r="BV19" s="1033"/>
      <c r="BW19" s="1035"/>
      <c r="BX19" s="1038"/>
      <c r="BY19" s="1038"/>
      <c r="BZ19" s="1032"/>
      <c r="CA19" s="1016"/>
      <c r="CB19" s="1016"/>
      <c r="CC19" s="1017" t="s">
        <v>492</v>
      </c>
      <c r="CD19" s="1018"/>
      <c r="CE19" s="1018"/>
      <c r="CF19" s="1027"/>
      <c r="CG19" s="1039"/>
      <c r="CH19" s="1040">
        <f>AC19+AN19+AY19+BJ19+BU19+CF19</f>
        <v>0</v>
      </c>
      <c r="CI19" s="1041"/>
      <c r="CJ19" s="1042"/>
      <c r="CK19" s="451"/>
      <c r="CL19" s="1043"/>
      <c r="CM19" s="1044"/>
      <c r="CN19" s="1045"/>
      <c r="CO19" s="1046"/>
      <c r="CP19" s="1047"/>
      <c r="CQ19" s="1048"/>
      <c r="CR19" s="1048"/>
      <c r="CS19" s="1049"/>
      <c r="CT19" s="1050"/>
      <c r="CU19" s="1021"/>
      <c r="CV19" s="1051" t="s">
        <v>492</v>
      </c>
      <c r="CW19" s="1052"/>
      <c r="CX19" s="1052"/>
      <c r="CY19" s="1053"/>
      <c r="CZ19" s="602"/>
      <c r="DA19" s="1054"/>
      <c r="DB19" s="1048"/>
      <c r="DC19" s="1048"/>
      <c r="DD19" s="1049"/>
      <c r="DE19" s="1050"/>
      <c r="DF19" s="1021"/>
      <c r="DG19" s="1051" t="s">
        <v>492</v>
      </c>
      <c r="DH19" s="1052"/>
      <c r="DI19" s="1052"/>
      <c r="DJ19" s="1053"/>
      <c r="DK19" s="602"/>
      <c r="DL19" s="1055"/>
      <c r="DM19" s="1056"/>
      <c r="DN19" s="1056"/>
      <c r="DO19" s="1049"/>
      <c r="DP19" s="1050"/>
      <c r="DQ19" s="1021"/>
      <c r="DR19" s="1051" t="s">
        <v>492</v>
      </c>
      <c r="DS19" s="1052"/>
      <c r="DT19" s="1052"/>
      <c r="DU19" s="1053"/>
      <c r="DV19" s="602"/>
      <c r="DW19" s="1057">
        <v>7.4</v>
      </c>
      <c r="DX19" s="1056">
        <v>8</v>
      </c>
      <c r="DY19" s="1058"/>
      <c r="DZ19" s="1049">
        <f>ROUND((DW19*0.4+DX19*0.6),1)</f>
        <v>7.8</v>
      </c>
      <c r="EA19" s="1050">
        <f>ROUND(MAX((DW19*0.4+DX19*0.6),(DW19*0.4+DY19*0.6)),1)</f>
        <v>7.8</v>
      </c>
      <c r="EB19" s="1021" t="str">
        <f>TEXT(EA19,"0.0")</f>
        <v>7.8</v>
      </c>
      <c r="EC19" s="1051" t="str">
        <f>IF(EA19&gt;=8.5,"A",IF(EA19&gt;=8,"B+",IF(EA19&gt;=7,"B",IF(EA19&gt;=6.5,"C+",IF(EA19&gt;=5.5,"C",IF(EA19&gt;=5,"D+",IF(EA19&gt;=4,"D","F")))))))</f>
        <v>B</v>
      </c>
      <c r="ED19" s="1052">
        <f>IF(EC19="A",4,IF(EC19="B+",3.5,IF(EC19="B",3,IF(EC19="C+",2.5,IF(EC19="C",2,IF(EC19="D+",1.5,IF(EC19="D",1,0)))))))</f>
        <v>3</v>
      </c>
      <c r="EE19" s="1052" t="str">
        <f>TEXT(ED19,"0.0")</f>
        <v>3.0</v>
      </c>
      <c r="EF19" s="1053">
        <v>3</v>
      </c>
      <c r="EG19" s="602">
        <v>3</v>
      </c>
      <c r="EH19" s="1057">
        <v>8.6999999999999993</v>
      </c>
      <c r="EI19" s="1059">
        <v>9</v>
      </c>
      <c r="EJ19" s="1048"/>
      <c r="EK19" s="1049">
        <f>ROUND((EH19*0.4+EI19*0.6),1)</f>
        <v>8.9</v>
      </c>
      <c r="EL19" s="1050">
        <f>ROUND(MAX((EH19*0.4+EI19*0.6),(EH19*0.4+EJ19*0.6)),1)</f>
        <v>8.9</v>
      </c>
      <c r="EM19" s="1021" t="str">
        <f>TEXT(EL19,"0.0")</f>
        <v>8.9</v>
      </c>
      <c r="EN19" s="1051" t="str">
        <f>IF(EL19&gt;=8.5,"A",IF(EL19&gt;=8,"B+",IF(EL19&gt;=7,"B",IF(EL19&gt;=6.5,"C+",IF(EL19&gt;=5.5,"C",IF(EL19&gt;=5,"D+",IF(EL19&gt;=4,"D","F")))))))</f>
        <v>A</v>
      </c>
      <c r="EO19" s="1052">
        <f>IF(EN19="A",4,IF(EN19="B+",3.5,IF(EN19="B",3,IF(EN19="C+",2.5,IF(EN19="C",2,IF(EN19="D+",1.5,IF(EN19="D",1,0)))))))</f>
        <v>4</v>
      </c>
      <c r="EP19" s="1052" t="str">
        <f>TEXT(EO19,"0.0")</f>
        <v>4.0</v>
      </c>
      <c r="EQ19" s="1053">
        <v>4</v>
      </c>
      <c r="ER19" s="602">
        <v>4</v>
      </c>
      <c r="ES19" s="1057">
        <v>8.6</v>
      </c>
      <c r="ET19" s="1056">
        <v>8</v>
      </c>
      <c r="EU19" s="1056"/>
      <c r="EV19" s="1049">
        <f>ROUND((ES19*0.4+ET19*0.6),1)</f>
        <v>8.1999999999999993</v>
      </c>
      <c r="EW19" s="1050">
        <f>ROUND(MAX((ES19*0.4+ET19*0.6),(ES19*0.4+EU19*0.6)),1)</f>
        <v>8.1999999999999993</v>
      </c>
      <c r="EX19" s="1021" t="str">
        <f>TEXT(EW19,"0.0")</f>
        <v>8.2</v>
      </c>
      <c r="EY19" s="1051" t="str">
        <f>IF(EW19&gt;=8.5,"A",IF(EW19&gt;=8,"B+",IF(EW19&gt;=7,"B",IF(EW19&gt;=6.5,"C+",IF(EW19&gt;=5.5,"C",IF(EW19&gt;=5,"D+",IF(EW19&gt;=4,"D","F")))))))</f>
        <v>B+</v>
      </c>
      <c r="EZ19" s="1052">
        <f>IF(EY19="A",4,IF(EY19="B+",3.5,IF(EY19="B",3,IF(EY19="C+",2.5,IF(EY19="C",2,IF(EY19="D+",1.5,IF(EY19="D",1,0)))))))</f>
        <v>3.5</v>
      </c>
      <c r="FA19" s="1052" t="str">
        <f>TEXT(EZ19,"0.0")</f>
        <v>3.5</v>
      </c>
      <c r="FB19" s="1053">
        <v>3</v>
      </c>
      <c r="FC19" s="602">
        <v>3</v>
      </c>
      <c r="FD19" s="1054"/>
      <c r="FE19" s="1048"/>
      <c r="FF19" s="1048"/>
      <c r="FG19" s="1049"/>
      <c r="FH19" s="1050"/>
      <c r="FI19" s="1021"/>
      <c r="FJ19" s="1017" t="s">
        <v>492</v>
      </c>
      <c r="FK19" s="1052"/>
      <c r="FL19" s="1052"/>
      <c r="FM19" s="1053"/>
      <c r="FN19" s="602"/>
      <c r="FO19" s="1060"/>
      <c r="FP19" s="1061"/>
      <c r="FQ19" s="1062"/>
      <c r="FR19" s="1059"/>
      <c r="FS19" s="1060"/>
      <c r="FT19" s="1061"/>
      <c r="FU19" s="1062"/>
      <c r="FV19" s="1063"/>
      <c r="FW19" s="1064"/>
      <c r="FX19" s="1065"/>
      <c r="FY19" s="1066"/>
      <c r="FZ19" s="1067"/>
      <c r="GA19" s="1068"/>
      <c r="GB19" s="1069"/>
      <c r="GC19" s="1069"/>
      <c r="GD19" s="1049">
        <f>ROUND((GA19*0.4+GB19*0.6),1)</f>
        <v>0</v>
      </c>
      <c r="GE19" s="1050">
        <f>ROUND(MAX((GA19*0.4+GB19*0.6),(GA19*0.4+GC19*0.6)),1)</f>
        <v>0</v>
      </c>
      <c r="GF19" s="1021" t="str">
        <f>TEXT(GE19,"0.0")</f>
        <v>0.0</v>
      </c>
      <c r="GG19" s="1051" t="str">
        <f>IF(GE19&gt;=8.5,"A",IF(GE19&gt;=8,"B+",IF(GE19&gt;=7,"B",IF(GE19&gt;=6.5,"C+",IF(GE19&gt;=5.5,"C",IF(GE19&gt;=5,"D+",IF(GE19&gt;=4,"D","F")))))))</f>
        <v>F</v>
      </c>
      <c r="GH19" s="1052">
        <f>IF(GG19="A",4,IF(GG19="B+",3.5,IF(GG19="B",3,IF(GG19="C+",2.5,IF(GG19="C",2,IF(GG19="D+",1.5,IF(GG19="D",1,0)))))))</f>
        <v>0</v>
      </c>
      <c r="GI19" s="1052" t="str">
        <f>TEXT(GH19,"0.0")</f>
        <v>0.0</v>
      </c>
      <c r="GJ19" s="1053"/>
      <c r="GK19" s="602"/>
      <c r="GL19" s="1055"/>
      <c r="GM19" s="1070"/>
      <c r="GN19" s="1071"/>
      <c r="GO19" s="1049">
        <f>ROUND((GL19*0.4+GM19*0.6),1)</f>
        <v>0</v>
      </c>
      <c r="GP19" s="1050">
        <f>ROUND(MAX((GL19*0.4+GM19*0.6),(GL19*0.4+GN19*0.6)),1)</f>
        <v>0</v>
      </c>
      <c r="GQ19" s="1021" t="str">
        <f>TEXT(GP19,"0.0")</f>
        <v>0.0</v>
      </c>
      <c r="GR19" s="1051" t="str">
        <f>IF(GP19&gt;=8.5,"A",IF(GP19&gt;=8,"B+",IF(GP19&gt;=7,"B",IF(GP19&gt;=6.5,"C+",IF(GP19&gt;=5.5,"C",IF(GP19&gt;=5,"D+",IF(GP19&gt;=4,"D","F")))))))</f>
        <v>F</v>
      </c>
      <c r="GS19" s="1052">
        <f>IF(GR19="A",4,IF(GR19="B+",3.5,IF(GR19="B",3,IF(GR19="C+",2.5,IF(GR19="C",2,IF(GR19="D+",1.5,IF(GR19="D",1,0)))))))</f>
        <v>0</v>
      </c>
      <c r="GT19" s="1052" t="str">
        <f>TEXT(GS19,"0.0")</f>
        <v>0.0</v>
      </c>
      <c r="GU19" s="1072"/>
      <c r="GV19" s="602"/>
      <c r="GW19" s="1055"/>
      <c r="GX19" s="1070"/>
      <c r="GY19" s="1071"/>
      <c r="GZ19" s="1049">
        <f>ROUND((GW19*0.4+GX19*0.6),1)</f>
        <v>0</v>
      </c>
      <c r="HA19" s="1050">
        <f>ROUND(MAX((GW19*0.4+GX19*0.6),(GW19*0.4+GY19*0.6)),1)</f>
        <v>0</v>
      </c>
      <c r="HB19" s="1021" t="str">
        <f>TEXT(HA19,"0.0")</f>
        <v>0.0</v>
      </c>
      <c r="HC19" s="1051" t="str">
        <f>IF(HA19&gt;=8.5,"A",IF(HA19&gt;=8,"B+",IF(HA19&gt;=7,"B",IF(HA19&gt;=6.5,"C+",IF(HA19&gt;=5.5,"C",IF(HA19&gt;=5,"D+",IF(HA19&gt;=4,"D","F")))))))</f>
        <v>F</v>
      </c>
      <c r="HD19" s="1052">
        <f>IF(HC19="A",4,IF(HC19="B+",3.5,IF(HC19="B",3,IF(HC19="C+",2.5,IF(HC19="C",2,IF(HC19="D+",1.5,IF(HC19="D",1,0)))))))</f>
        <v>0</v>
      </c>
      <c r="HE19" s="1052" t="str">
        <f>TEXT(HD19,"0.0")</f>
        <v>0.0</v>
      </c>
      <c r="HF19" s="1053"/>
      <c r="HG19" s="1073"/>
      <c r="HH19" s="1055"/>
      <c r="HI19" s="1070"/>
      <c r="HJ19" s="1071"/>
      <c r="HK19" s="1049">
        <f>ROUND((HH19*0.4+HI19*0.6),1)</f>
        <v>0</v>
      </c>
      <c r="HL19" s="1050">
        <f>ROUND(MAX((HH19*0.4+HI19*0.6),(HH19*0.4+HJ19*0.6)),1)</f>
        <v>0</v>
      </c>
      <c r="HM19" s="1021" t="str">
        <f>TEXT(HL19,"0.0")</f>
        <v>0.0</v>
      </c>
      <c r="HN19" s="1051" t="str">
        <f>IF(HL19&gt;=8.5,"A",IF(HL19&gt;=8,"B+",IF(HL19&gt;=7,"B",IF(HL19&gt;=6.5,"C+",IF(HL19&gt;=5.5,"C",IF(HL19&gt;=5,"D+",IF(HL19&gt;=4,"D","F")))))))</f>
        <v>F</v>
      </c>
      <c r="HO19" s="1052">
        <f>IF(HN19="A",4,IF(HN19="B+",3.5,IF(HN19="B",3,IF(HN19="C+",2.5,IF(HN19="C",2,IF(HN19="D+",1.5,IF(HN19="D",1,0)))))))</f>
        <v>0</v>
      </c>
      <c r="HP19" s="1052" t="str">
        <f>TEXT(HO19,"0.0")</f>
        <v>0.0</v>
      </c>
      <c r="HQ19" s="1053"/>
      <c r="HR19" s="602"/>
      <c r="HS19" s="1074"/>
      <c r="HT19" s="1059"/>
      <c r="HU19" s="1059"/>
      <c r="HV19" s="1049">
        <f>ROUND((HS19*0.4+HT19*0.6),1)</f>
        <v>0</v>
      </c>
      <c r="HW19" s="1050">
        <f>ROUND(MAX((HS19*0.4+HT19*0.6),(HS19*0.4+HU19*0.6)),1)</f>
        <v>0</v>
      </c>
      <c r="HX19" s="1021" t="str">
        <f>TEXT(HW19,"0.0")</f>
        <v>0.0</v>
      </c>
      <c r="HY19" s="1051" t="str">
        <f>IF(HW19&gt;=8.5,"A",IF(HW19&gt;=8,"B+",IF(HW19&gt;=7,"B",IF(HW19&gt;=6.5,"C+",IF(HW19&gt;=5.5,"C",IF(HW19&gt;=5,"D+",IF(HW19&gt;=4,"D","F")))))))</f>
        <v>F</v>
      </c>
      <c r="HZ19" s="1052">
        <f>IF(HY19="A",4,IF(HY19="B+",3.5,IF(HY19="B",3,IF(HY19="C+",2.5,IF(HY19="C",2,IF(HY19="D+",1.5,IF(HY19="D",1,0)))))))</f>
        <v>0</v>
      </c>
      <c r="IA19" s="1052" t="str">
        <f>TEXT(HZ19,"0.0")</f>
        <v>0.0</v>
      </c>
      <c r="IB19" s="1053"/>
      <c r="IC19" s="602"/>
      <c r="ID19" s="452"/>
      <c r="IE19" s="1069"/>
      <c r="IF19" s="1069"/>
      <c r="IG19" s="1075">
        <f>ROUND((ID19*0.4+IE19*0.6),1)</f>
        <v>0</v>
      </c>
      <c r="IH19" s="1076">
        <f>ROUND(MAX((ID19*0.4+IE19*0.6),(ID19*0.4+IF19*0.6)),1)</f>
        <v>0</v>
      </c>
      <c r="II19" s="1077" t="str">
        <f>TEXT(IH19,"0.0")</f>
        <v>0.0</v>
      </c>
      <c r="IJ19" s="1078" t="str">
        <f>IF(IH19&gt;=8.5,"A",IF(IH19&gt;=8,"B+",IF(IH19&gt;=7,"B",IF(IH19&gt;=6.5,"C+",IF(IH19&gt;=5.5,"C",IF(IH19&gt;=5,"D+",IF(IH19&gt;=4,"D","F")))))))</f>
        <v>F</v>
      </c>
      <c r="IK19" s="1079">
        <f>IF(IJ19="A",4,IF(IJ19="B+",3.5,IF(IJ19="B",3,IF(IJ19="C+",2.5,IF(IJ19="C",2,IF(IJ19="D+",1.5,IF(IJ19="D",1,0)))))))</f>
        <v>0</v>
      </c>
      <c r="IL19" s="1079" t="str">
        <f>TEXT(IK19,"0.0")</f>
        <v>0.0</v>
      </c>
      <c r="IM19" s="1072">
        <v>2</v>
      </c>
      <c r="IN19" s="1080"/>
      <c r="IO19" s="1057"/>
      <c r="IP19" s="1056"/>
      <c r="IQ19" s="1056"/>
      <c r="IR19" s="1049">
        <f>ROUND((IO19*0.4+IP19*0.6),1)</f>
        <v>0</v>
      </c>
      <c r="IS19" s="1050">
        <f>ROUND(MAX((IO19*0.4+IP19*0.6),(IO19*0.4+IQ19*0.6)),1)</f>
        <v>0</v>
      </c>
      <c r="IT19" s="1021" t="str">
        <f>TEXT(IS19,"0.0")</f>
        <v>0.0</v>
      </c>
      <c r="IU19" s="1051" t="str">
        <f>IF(IS19&gt;=8.5,"A",IF(IS19&gt;=8,"B+",IF(IS19&gt;=7,"B",IF(IS19&gt;=6.5,"C+",IF(IS19&gt;=5.5,"C",IF(IS19&gt;=5,"D+",IF(IS19&gt;=4,"D","F")))))))</f>
        <v>F</v>
      </c>
      <c r="IV19" s="1052">
        <f>IF(IU19="A",4,IF(IU19="B+",3.5,IF(IU19="B",3,IF(IU19="C+",2.5,IF(IU19="C",2,IF(IU19="D+",1.5,IF(IU19="D",1,0)))))))</f>
        <v>0</v>
      </c>
      <c r="IW19" s="1052" t="str">
        <f>TEXT(IV19,"0.0")</f>
        <v>0.0</v>
      </c>
      <c r="IX19" s="1053"/>
      <c r="IY19" s="602"/>
      <c r="IZ19" s="1081"/>
      <c r="JA19" s="1082"/>
      <c r="JB19" s="1082"/>
      <c r="JC19" s="1049">
        <f>ROUND((IZ19*0.4+JA19*0.6),1)</f>
        <v>0</v>
      </c>
      <c r="JD19" s="1050">
        <f>ROUND(MAX((IZ19*0.4+JA19*0.6),(IZ19*0.4+JB19*0.6)),1)</f>
        <v>0</v>
      </c>
      <c r="JE19" s="1021" t="str">
        <f>TEXT(JD19,"0.0")</f>
        <v>0.0</v>
      </c>
      <c r="JF19" s="1051" t="str">
        <f>IF(JD19&gt;=8.5,"A",IF(JD19&gt;=8,"B+",IF(JD19&gt;=7,"B",IF(JD19&gt;=6.5,"C+",IF(JD19&gt;=5.5,"C",IF(JD19&gt;=5,"D+",IF(JD19&gt;=4,"D","F")))))))</f>
        <v>F</v>
      </c>
      <c r="JG19" s="1052">
        <f>IF(JF19="A",4,IF(JF19="B+",3.5,IF(JF19="B",3,IF(JF19="C+",2.5,IF(JF19="C",2,IF(JF19="D+",1.5,IF(JF19="D",1,0)))))))</f>
        <v>0</v>
      </c>
      <c r="JH19" s="1052" t="str">
        <f>TEXT(JG19,"0.0")</f>
        <v>0.0</v>
      </c>
      <c r="JI19" s="1053"/>
      <c r="JJ19" s="602"/>
      <c r="JK19" s="452"/>
      <c r="JL19" s="1069"/>
      <c r="JM19" s="1069"/>
      <c r="JN19" s="1049">
        <f>ROUND((JK19*0.4+JL19*0.6),1)</f>
        <v>0</v>
      </c>
      <c r="JO19" s="1050">
        <f>ROUND(MAX((JK19*0.4+JL19*0.6),(JK19*0.4+JM19*0.6)),1)</f>
        <v>0</v>
      </c>
      <c r="JP19" s="1021" t="str">
        <f>TEXT(JO19,"0.0")</f>
        <v>0.0</v>
      </c>
      <c r="JQ19" s="1051" t="str">
        <f>IF(JO19&gt;=8.5,"A",IF(JO19&gt;=8,"B+",IF(JO19&gt;=7,"B",IF(JO19&gt;=6.5,"C+",IF(JO19&gt;=5.5,"C",IF(JO19&gt;=5,"D+",IF(JO19&gt;=4,"D","F")))))))</f>
        <v>F</v>
      </c>
      <c r="JR19" s="1052">
        <f>IF(JQ19="A",4,IF(JQ19="B+",3.5,IF(JQ19="B",3,IF(JQ19="C+",2.5,IF(JQ19="C",2,IF(JQ19="D+",1.5,IF(JQ19="D",1,0)))))))</f>
        <v>0</v>
      </c>
      <c r="JS19" s="1052" t="str">
        <f>TEXT(JR19,"0.0")</f>
        <v>0.0</v>
      </c>
      <c r="JT19" s="1053">
        <v>3</v>
      </c>
      <c r="JU19" s="602"/>
      <c r="JV19" s="1054"/>
      <c r="JW19" s="1048"/>
      <c r="JX19" s="1048"/>
      <c r="JY19" s="1048"/>
      <c r="JZ19" s="1048"/>
      <c r="KA19" s="1048"/>
      <c r="KB19" s="1048"/>
      <c r="KC19" s="1048"/>
      <c r="KD19" s="1048"/>
      <c r="KE19" s="1048"/>
      <c r="KF19" s="1083"/>
      <c r="KG19" s="1084"/>
      <c r="KH19" s="1085"/>
      <c r="KI19" s="1086"/>
      <c r="KJ19" s="1087"/>
      <c r="KK19" s="1088"/>
      <c r="KL19" s="1085"/>
      <c r="KM19" s="1086"/>
      <c r="KN19" s="1089"/>
      <c r="KO19" s="1090"/>
      <c r="KP19" s="1091"/>
      <c r="KQ19" s="1092"/>
      <c r="KR19" s="1093"/>
      <c r="KS19" s="1094"/>
      <c r="KT19" s="1087"/>
      <c r="KU19" s="1048"/>
    </row>
    <row r="20" spans="1:373" s="21" customFormat="1" ht="18.75" customHeight="1" x14ac:dyDescent="0.3">
      <c r="A20" s="126">
        <v>17</v>
      </c>
      <c r="B20" s="126" t="s">
        <v>99</v>
      </c>
      <c r="C20" s="127" t="s">
        <v>228</v>
      </c>
      <c r="D20" s="613" t="s">
        <v>229</v>
      </c>
      <c r="E20" s="614" t="s">
        <v>230</v>
      </c>
      <c r="F20" s="148" t="s">
        <v>970</v>
      </c>
      <c r="G20" s="211" t="s">
        <v>336</v>
      </c>
      <c r="H20" s="212" t="s">
        <v>16</v>
      </c>
      <c r="I20" s="355" t="s">
        <v>380</v>
      </c>
      <c r="J20" s="376">
        <v>5.8</v>
      </c>
      <c r="K20" s="381" t="str">
        <f>TEXT(J20,"0.0")</f>
        <v>5.8</v>
      </c>
      <c r="L20" s="302" t="str">
        <f>IF(J20&gt;=8.5,"A",IF(J20&gt;=8,"B+",IF(J20&gt;=7,"B",IF(J20&gt;=6.5,"C+",IF(J20&gt;=5.5,"C",IF(J20&gt;=5,"D+",IF(J20&gt;=4,"D","F")))))))</f>
        <v>C</v>
      </c>
      <c r="M20" s="117">
        <f>IF(L20="A",4,IF(L20="B+",3.5,IF(L20="B",3,IF(L20="C+",2.5,IF(L20="C",2,IF(L20="D+",1.5,IF(L20="D",1,0)))))))</f>
        <v>2</v>
      </c>
      <c r="N20" s="67" t="str">
        <f>TEXT(M20,"0.0")</f>
        <v>2.0</v>
      </c>
      <c r="O20" s="1097">
        <v>5</v>
      </c>
      <c r="P20" s="176" t="str">
        <f>TEXT(O20,"0.0")</f>
        <v>5.0</v>
      </c>
      <c r="Q20" s="118" t="str">
        <f>IF(O20&gt;=8.5,"A",IF(O20&gt;=8,"B+",IF(O20&gt;=7,"B",IF(O20&gt;=6.5,"C+",IF(O20&gt;=5.5,"C",IF(O20&gt;=5,"D+",IF(O20&gt;=4,"D","F")))))))</f>
        <v>D+</v>
      </c>
      <c r="R20" s="117">
        <f>IF(Q20="A",4,IF(Q20="B+",3.5,IF(Q20="B",3,IF(Q20="C+",2.5,IF(Q20="C",2,IF(Q20="D+",1.5,IF(Q20="D",1,0)))))))</f>
        <v>1.5</v>
      </c>
      <c r="S20" s="67" t="str">
        <f>TEXT(R20,"0.0")</f>
        <v>1.5</v>
      </c>
      <c r="T20" s="153">
        <v>5.2</v>
      </c>
      <c r="U20" s="123">
        <v>4</v>
      </c>
      <c r="V20" s="154"/>
      <c r="W20" s="5">
        <f>ROUND((T20*0.4+U20*0.6),1)</f>
        <v>4.5</v>
      </c>
      <c r="X20" s="25">
        <f>ROUND(MAX((T20*0.4+U20*0.6),(T20*0.4+V20*0.6)),1)</f>
        <v>4.5</v>
      </c>
      <c r="Y20" s="176" t="str">
        <f>TEXT(X20,"0.0")</f>
        <v>4.5</v>
      </c>
      <c r="Z20" s="118" t="str">
        <f>IF(X20&gt;=8.5,"A",IF(X20&gt;=8,"B+",IF(X20&gt;=7,"B",IF(X20&gt;=6.5,"C+",IF(X20&gt;=5.5,"C",IF(X20&gt;=5,"D+",IF(X20&gt;=4,"D","F")))))))</f>
        <v>D</v>
      </c>
      <c r="AA20" s="117">
        <f>IF(Z20="A",4,IF(Z20="B+",3.5,IF(Z20="B",3,IF(Z20="C+",2.5,IF(Z20="C",2,IF(Z20="D+",1.5,IF(Z20="D",1,0)))))))</f>
        <v>1</v>
      </c>
      <c r="AB20" s="117" t="str">
        <f>TEXT(AA20,"0.0")</f>
        <v>1.0</v>
      </c>
      <c r="AC20" s="10">
        <v>3</v>
      </c>
      <c r="AD20" s="28">
        <v>3</v>
      </c>
      <c r="AE20" s="153">
        <v>5</v>
      </c>
      <c r="AF20" s="123">
        <v>5</v>
      </c>
      <c r="AG20" s="154"/>
      <c r="AH20" s="53">
        <f>ROUND((AE20*0.4+AF20*0.6),1)</f>
        <v>5</v>
      </c>
      <c r="AI20" s="54">
        <f>ROUND(MAX((AE20*0.4+AF20*0.6),(AE20*0.4+AG20*0.6)),1)</f>
        <v>5</v>
      </c>
      <c r="AJ20" s="183" t="str">
        <f>TEXT(AI20,"0.0")</f>
        <v>5.0</v>
      </c>
      <c r="AK20" s="51" t="str">
        <f>IF(AI20&gt;=8.5,"A",IF(AI20&gt;=8,"B+",IF(AI20&gt;=7,"B",IF(AI20&gt;=6.5,"C+",IF(AI20&gt;=5.5,"C",IF(AI20&gt;=5,"D+",IF(AI20&gt;=4,"D","F")))))))</f>
        <v>D+</v>
      </c>
      <c r="AL20" s="55">
        <f>IF(AK20="A",4,IF(AK20="B+",3.5,IF(AK20="B",3,IF(AK20="C+",2.5,IF(AK20="C",2,IF(AK20="D+",1.5,IF(AK20="D",1,0)))))))</f>
        <v>1.5</v>
      </c>
      <c r="AM20" s="55" t="str">
        <f>TEXT(AL20,"0.0")</f>
        <v>1.5</v>
      </c>
      <c r="AN20" s="112">
        <v>3</v>
      </c>
      <c r="AO20" s="88">
        <v>3</v>
      </c>
      <c r="AP20" s="153">
        <v>5</v>
      </c>
      <c r="AQ20" s="344"/>
      <c r="AR20" s="123">
        <v>4</v>
      </c>
      <c r="AS20" s="5">
        <f>ROUND((AP20*0.4+AQ20*0.6),1)</f>
        <v>2</v>
      </c>
      <c r="AT20" s="25">
        <f>ROUND(MAX((AP20*0.4+AQ20*0.6),(AP20*0.4+AR20*0.6)),1)</f>
        <v>4.4000000000000004</v>
      </c>
      <c r="AU20" s="176" t="str">
        <f>TEXT(AT20,"0.0")</f>
        <v>4.4</v>
      </c>
      <c r="AV20" s="118" t="str">
        <f>IF(AT20&gt;=8.5,"A",IF(AT20&gt;=8,"B+",IF(AT20&gt;=7,"B",IF(AT20&gt;=6.5,"C+",IF(AT20&gt;=5.5,"C",IF(AT20&gt;=5,"D+",IF(AT20&gt;=4,"D","F")))))))</f>
        <v>D</v>
      </c>
      <c r="AW20" s="117">
        <f>IF(AV20="A",4,IF(AV20="B+",3.5,IF(AV20="B",3,IF(AV20="C+",2.5,IF(AV20="C",2,IF(AV20="D+",1.5,IF(AV20="D",1,0)))))))</f>
        <v>1</v>
      </c>
      <c r="AX20" s="117" t="str">
        <f>TEXT(AW20,"0.0")</f>
        <v>1.0</v>
      </c>
      <c r="AY20" s="10">
        <v>3</v>
      </c>
      <c r="AZ20" s="28">
        <v>3</v>
      </c>
      <c r="BA20" s="159">
        <v>5.2</v>
      </c>
      <c r="BB20" s="140">
        <v>5</v>
      </c>
      <c r="BC20" s="154"/>
      <c r="BD20" s="5">
        <f>ROUND((BA20*0.4+BB20*0.6),1)</f>
        <v>5.0999999999999996</v>
      </c>
      <c r="BE20" s="25">
        <f>ROUND(MAX((BA20*0.4+BB20*0.6),(BA20*0.4+BC20*0.6)),1)</f>
        <v>5.0999999999999996</v>
      </c>
      <c r="BF20" s="176" t="str">
        <f>TEXT(BE20,"0.0")</f>
        <v>5.1</v>
      </c>
      <c r="BG20" s="118" t="str">
        <f>IF(BE20&gt;=8.5,"A",IF(BE20&gt;=8,"B+",IF(BE20&gt;=7,"B",IF(BE20&gt;=6.5,"C+",IF(BE20&gt;=5.5,"C",IF(BE20&gt;=5,"D+",IF(BE20&gt;=4,"D","F")))))))</f>
        <v>D+</v>
      </c>
      <c r="BH20" s="117">
        <f>IF(BG20="A",4,IF(BG20="B+",3.5,IF(BG20="B",3,IF(BG20="C+",2.5,IF(BG20="C",2,IF(BG20="D+",1.5,IF(BG20="D",1,0)))))))</f>
        <v>1.5</v>
      </c>
      <c r="BI20" s="117" t="str">
        <f>TEXT(BH20,"0.0")</f>
        <v>1.5</v>
      </c>
      <c r="BJ20" s="10">
        <v>4</v>
      </c>
      <c r="BK20" s="28">
        <v>4</v>
      </c>
      <c r="BL20" s="122">
        <v>5</v>
      </c>
      <c r="BM20" s="121">
        <v>4</v>
      </c>
      <c r="BN20" s="121"/>
      <c r="BO20" s="5">
        <f>ROUND((BL20*0.4+BM20*0.6),1)</f>
        <v>4.4000000000000004</v>
      </c>
      <c r="BP20" s="25">
        <f>ROUND(MAX((BL20*0.4+BM20*0.6),(BL20*0.4+BN20*0.6)),1)</f>
        <v>4.4000000000000004</v>
      </c>
      <c r="BQ20" s="176" t="str">
        <f>TEXT(BP20,"0.0")</f>
        <v>4.4</v>
      </c>
      <c r="BR20" s="118" t="str">
        <f>IF(BP20&gt;=8.5,"A",IF(BP20&gt;=8,"B+",IF(BP20&gt;=7,"B",IF(BP20&gt;=6.5,"C+",IF(BP20&gt;=5.5,"C",IF(BP20&gt;=5,"D+",IF(BP20&gt;=4,"D","F")))))))</f>
        <v>D</v>
      </c>
      <c r="BS20" s="117">
        <f>IF(BR20="A",4,IF(BR20="B+",3.5,IF(BR20="B",3,IF(BR20="C+",2.5,IF(BR20="C",2,IF(BR20="D+",1.5,IF(BR20="D",1,0)))))))</f>
        <v>1</v>
      </c>
      <c r="BT20" s="117" t="str">
        <f>TEXT(BS20,"0.0")</f>
        <v>1.0</v>
      </c>
      <c r="BU20" s="10">
        <v>3</v>
      </c>
      <c r="BV20" s="27">
        <v>3</v>
      </c>
      <c r="BW20" s="159">
        <v>7.3</v>
      </c>
      <c r="BX20" s="163">
        <v>4</v>
      </c>
      <c r="BY20" s="163"/>
      <c r="BZ20" s="5">
        <f>ROUND((BW20*0.4+BX20*0.6),1)</f>
        <v>5.3</v>
      </c>
      <c r="CA20" s="25">
        <f>ROUND(MAX((BW20*0.4+BX20*0.6),(BW20*0.4+BY20*0.6)),1)</f>
        <v>5.3</v>
      </c>
      <c r="CB20" s="176" t="str">
        <f>TEXT(CA20,"0.0")</f>
        <v>5.3</v>
      </c>
      <c r="CC20" s="118" t="str">
        <f>IF(CA20&gt;=8.5,"A",IF(CA20&gt;=8,"B+",IF(CA20&gt;=7,"B",IF(CA20&gt;=6.5,"C+",IF(CA20&gt;=5.5,"C",IF(CA20&gt;=5,"D+",IF(CA20&gt;=4,"D","F")))))))</f>
        <v>D+</v>
      </c>
      <c r="CD20" s="117">
        <f>IF(CC20="A",4,IF(CC20="B+",3.5,IF(CC20="B",3,IF(CC20="C+",2.5,IF(CC20="C",2,IF(CC20="D+",1.5,IF(CC20="D",1,0)))))))</f>
        <v>1.5</v>
      </c>
      <c r="CE20" s="117" t="str">
        <f>TEXT(CD20,"0.0")</f>
        <v>1.5</v>
      </c>
      <c r="CF20" s="10">
        <v>2</v>
      </c>
      <c r="CG20" s="27">
        <v>2</v>
      </c>
      <c r="CH20" s="111">
        <f>AC20+AN20+AY20+BJ20+BU20+CF20</f>
        <v>18</v>
      </c>
      <c r="CI20" s="109">
        <f>(AA20*AC20+AL20*AN20+AW20*AY20+BH20*BJ20+BS20*BU20+CD20*CF20)/CH20</f>
        <v>1.25</v>
      </c>
      <c r="CJ20" s="105" t="str">
        <f>TEXT(CI20,"0.00")</f>
        <v>1.25</v>
      </c>
      <c r="CK20" s="106" t="str">
        <f>IF(AND(CI20&lt;0.8),"Cảnh báo KQHT","Lên lớp")</f>
        <v>Lên lớp</v>
      </c>
      <c r="CL20" s="107">
        <f>AD20+AO20+AZ20+BK20+BV20+CG20</f>
        <v>18</v>
      </c>
      <c r="CM20" s="108">
        <f xml:space="preserve"> (AA20*AD20+AL20*AO20+AW20*AZ20+BH20*BK20+BS20*BV20+CD20*CG20)/CL20</f>
        <v>1.25</v>
      </c>
      <c r="CN20" s="412" t="str">
        <f>IF(AND(CM20&lt;1.2),"Cảnh báo KQHT","Lên lớp")</f>
        <v>Lên lớp</v>
      </c>
      <c r="CO20" s="421"/>
      <c r="CP20" s="122">
        <v>5</v>
      </c>
      <c r="CQ20" s="97">
        <v>2</v>
      </c>
      <c r="CR20" s="97">
        <v>3</v>
      </c>
      <c r="CS20" s="5">
        <f>ROUND((CP20*0.4+CQ20*0.6),1)</f>
        <v>3.2</v>
      </c>
      <c r="CT20" s="25">
        <f>ROUND(MAX((CP20*0.4+CQ20*0.6),(CP20*0.4+CR20*0.6)),1)</f>
        <v>3.8</v>
      </c>
      <c r="CU20" s="176" t="str">
        <f>TEXT(CT20,"0.0")</f>
        <v>3.8</v>
      </c>
      <c r="CV20" s="118" t="str">
        <f>IF(CT20&gt;=8.5,"A",IF(CT20&gt;=8,"B+",IF(CT20&gt;=7,"B",IF(CT20&gt;=6.5,"C+",IF(CT20&gt;=5.5,"C",IF(CT20&gt;=5,"D+",IF(CT20&gt;=4,"D","F")))))))</f>
        <v>F</v>
      </c>
      <c r="CW20" s="117">
        <f>IF(CV20="A",4,IF(CV20="B+",3.5,IF(CV20="B",3,IF(CV20="C+",2.5,IF(CV20="C",2,IF(CV20="D+",1.5,IF(CV20="D",1,0)))))))</f>
        <v>0</v>
      </c>
      <c r="CX20" s="117" t="str">
        <f>TEXT(CW20,"0.0")</f>
        <v>0.0</v>
      </c>
      <c r="CY20" s="10">
        <v>2</v>
      </c>
      <c r="CZ20" s="27"/>
      <c r="DA20" s="185">
        <v>1.7</v>
      </c>
      <c r="DB20" s="97"/>
      <c r="DC20" s="97"/>
      <c r="DD20" s="5">
        <f>ROUND((DA20*0.4+DB20*0.6),1)</f>
        <v>0.7</v>
      </c>
      <c r="DE20" s="25">
        <f>ROUND(MAX((DA20*0.4+DB20*0.6),(DA20*0.4+DC20*0.6)),1)</f>
        <v>0.7</v>
      </c>
      <c r="DF20" s="176" t="str">
        <f>TEXT(DE20,"0.0")</f>
        <v>0.7</v>
      </c>
      <c r="DG20" s="118" t="str">
        <f>IF(DE20&gt;=8.5,"A",IF(DE20&gt;=8,"B+",IF(DE20&gt;=7,"B",IF(DE20&gt;=6.5,"C+",IF(DE20&gt;=5.5,"C",IF(DE20&gt;=5,"D+",IF(DE20&gt;=4,"D","F")))))))</f>
        <v>F</v>
      </c>
      <c r="DH20" s="117">
        <f>IF(DG20="A",4,IF(DG20="B+",3.5,IF(DG20="B",3,IF(DG20="C+",2.5,IF(DG20="C",2,IF(DG20="D+",1.5,IF(DG20="D",1,0)))))))</f>
        <v>0</v>
      </c>
      <c r="DI20" s="117" t="str">
        <f>TEXT(DH20,"0.0")</f>
        <v>0.0</v>
      </c>
      <c r="DJ20" s="10">
        <v>2</v>
      </c>
      <c r="DK20" s="27"/>
      <c r="DL20" s="122">
        <v>5.4</v>
      </c>
      <c r="DM20" s="239"/>
      <c r="DN20" s="97">
        <v>4</v>
      </c>
      <c r="DO20" s="5">
        <f>ROUND((DL20*0.4+DM20*0.6),1)</f>
        <v>2.2000000000000002</v>
      </c>
      <c r="DP20" s="25">
        <f>ROUND(MAX((DL20*0.4+DM20*0.6),(DL20*0.4+DN20*0.6)),1)</f>
        <v>4.5999999999999996</v>
      </c>
      <c r="DQ20" s="176" t="str">
        <f>TEXT(DP20,"0.0")</f>
        <v>4.6</v>
      </c>
      <c r="DR20" s="118" t="str">
        <f>IF(DP20&gt;=8.5,"A",IF(DP20&gt;=8,"B+",IF(DP20&gt;=7,"B",IF(DP20&gt;=6.5,"C+",IF(DP20&gt;=5.5,"C",IF(DP20&gt;=5,"D+",IF(DP20&gt;=4,"D","F")))))))</f>
        <v>D</v>
      </c>
      <c r="DS20" s="117">
        <f>IF(DR20="A",4,IF(DR20="B+",3.5,IF(DR20="B",3,IF(DR20="C+",2.5,IF(DR20="C",2,IF(DR20="D+",1.5,IF(DR20="D",1,0)))))))</f>
        <v>1</v>
      </c>
      <c r="DT20" s="117" t="str">
        <f>TEXT(DS20,"0.0")</f>
        <v>1.0</v>
      </c>
      <c r="DU20" s="10">
        <v>2</v>
      </c>
      <c r="DV20" s="27">
        <v>2</v>
      </c>
      <c r="DW20" s="185">
        <v>1.3</v>
      </c>
      <c r="DX20" s="97"/>
      <c r="DY20" s="97"/>
      <c r="DZ20" s="5">
        <f>ROUND((DW20*0.4+DX20*0.6),1)</f>
        <v>0.5</v>
      </c>
      <c r="EA20" s="25">
        <f>ROUND(MAX((DW20*0.4+DX20*0.6),(DW20*0.4+DY20*0.6)),1)</f>
        <v>0.5</v>
      </c>
      <c r="EB20" s="176" t="str">
        <f>TEXT(EA20,"0.0")</f>
        <v>0.5</v>
      </c>
      <c r="EC20" s="118" t="str">
        <f>IF(EA20&gt;=8.5,"A",IF(EA20&gt;=8,"B+",IF(EA20&gt;=7,"B",IF(EA20&gt;=6.5,"C+",IF(EA20&gt;=5.5,"C",IF(EA20&gt;=5,"D+",IF(EA20&gt;=4,"D","F")))))))</f>
        <v>F</v>
      </c>
      <c r="ED20" s="117">
        <f>IF(EC20="A",4,IF(EC20="B+",3.5,IF(EC20="B",3,IF(EC20="C+",2.5,IF(EC20="C",2,IF(EC20="D+",1.5,IF(EC20="D",1,0)))))))</f>
        <v>0</v>
      </c>
      <c r="EE20" s="117" t="str">
        <f>TEXT(ED20,"0.0")</f>
        <v>0.0</v>
      </c>
      <c r="EF20" s="10">
        <v>3</v>
      </c>
      <c r="EG20" s="27"/>
      <c r="EH20" s="185">
        <v>0.6</v>
      </c>
      <c r="EI20" s="97"/>
      <c r="EJ20" s="97"/>
      <c r="EK20" s="5">
        <f>ROUND((EH20*0.4+EI20*0.6),1)</f>
        <v>0.2</v>
      </c>
      <c r="EL20" s="25">
        <f>ROUND(MAX((EH20*0.4+EI20*0.6),(EH20*0.4+EJ20*0.6)),1)</f>
        <v>0.2</v>
      </c>
      <c r="EM20" s="176" t="str">
        <f>TEXT(EL20,"0.0")</f>
        <v>0.2</v>
      </c>
      <c r="EN20" s="118" t="str">
        <f>IF(EL20&gt;=8.5,"A",IF(EL20&gt;=8,"B+",IF(EL20&gt;=7,"B",IF(EL20&gt;=6.5,"C+",IF(EL20&gt;=5.5,"C",IF(EL20&gt;=5,"D+",IF(EL20&gt;=4,"D","F")))))))</f>
        <v>F</v>
      </c>
      <c r="EO20" s="117">
        <f>IF(EN20="A",4,IF(EN20="B+",3.5,IF(EN20="B",3,IF(EN20="C+",2.5,IF(EN20="C",2,IF(EN20="D+",1.5,IF(EN20="D",1,0)))))))</f>
        <v>0</v>
      </c>
      <c r="EP20" s="117" t="str">
        <f>TEXT(EO20,"0.0")</f>
        <v>0.0</v>
      </c>
      <c r="EQ20" s="10">
        <v>4</v>
      </c>
      <c r="ER20" s="27"/>
      <c r="ES20" s="122">
        <v>5.2</v>
      </c>
      <c r="ET20" s="97">
        <v>6</v>
      </c>
      <c r="EU20" s="97"/>
      <c r="EV20" s="5">
        <f>ROUND((ES20*0.4+ET20*0.6),1)</f>
        <v>5.7</v>
      </c>
      <c r="EW20" s="25">
        <f>ROUND(MAX((ES20*0.4+ET20*0.6),(ES20*0.4+EU20*0.6)),1)</f>
        <v>5.7</v>
      </c>
      <c r="EX20" s="176" t="str">
        <f>TEXT(EW20,"0.0")</f>
        <v>5.7</v>
      </c>
      <c r="EY20" s="118" t="str">
        <f>IF(EW20&gt;=8.5,"A",IF(EW20&gt;=8,"B+",IF(EW20&gt;=7,"B",IF(EW20&gt;=6.5,"C+",IF(EW20&gt;=5.5,"C",IF(EW20&gt;=5,"D+",IF(EW20&gt;=4,"D","F")))))))</f>
        <v>C</v>
      </c>
      <c r="EZ20" s="117">
        <f>IF(EY20="A",4,IF(EY20="B+",3.5,IF(EY20="B",3,IF(EY20="C+",2.5,IF(EY20="C",2,IF(EY20="D+",1.5,IF(EY20="D",1,0)))))))</f>
        <v>2</v>
      </c>
      <c r="FA20" s="117" t="str">
        <f>TEXT(EZ20,"0.0")</f>
        <v>2.0</v>
      </c>
      <c r="FB20" s="10">
        <v>3</v>
      </c>
      <c r="FC20" s="27">
        <v>3</v>
      </c>
      <c r="FD20" s="508">
        <v>5</v>
      </c>
      <c r="FE20" s="97">
        <v>1</v>
      </c>
      <c r="FF20" s="97">
        <v>4</v>
      </c>
      <c r="FG20" s="5">
        <f>ROUND((FD20*0.4+FE20*0.6),1)</f>
        <v>2.6</v>
      </c>
      <c r="FH20" s="25">
        <f>ROUND(MAX((FD20*0.4+FE20*0.6),(FD20*0.4+FF20*0.6)),1)</f>
        <v>4.4000000000000004</v>
      </c>
      <c r="FI20" s="176" t="str">
        <f>TEXT(FH20,"0.0")</f>
        <v>4.4</v>
      </c>
      <c r="FJ20" s="118" t="str">
        <f>IF(FH20&gt;=8.5,"A",IF(FH20&gt;=8,"B+",IF(FH20&gt;=7,"B",IF(FH20&gt;=6.5,"C+",IF(FH20&gt;=5.5,"C",IF(FH20&gt;=5,"D+",IF(FH20&gt;=4,"D","F")))))))</f>
        <v>D</v>
      </c>
      <c r="FK20" s="117">
        <f>IF(FJ20="A",4,IF(FJ20="B+",3.5,IF(FJ20="B",3,IF(FJ20="C+",2.5,IF(FJ20="C",2,IF(FJ20="D+",1.5,IF(FJ20="D",1,0)))))))</f>
        <v>1</v>
      </c>
      <c r="FL20" s="117" t="str">
        <f>TEXT(FK20,"0.0")</f>
        <v>1.0</v>
      </c>
      <c r="FM20" s="10">
        <v>2</v>
      </c>
      <c r="FN20" s="27">
        <v>2</v>
      </c>
      <c r="FO20" s="497">
        <f>CY20+DJ20+DU20+EF20+EQ20+FB20+FM20</f>
        <v>18</v>
      </c>
      <c r="FP20" s="498">
        <f>(CW20*CY20+DH20*DJ20+DS20*DU20+ED20*EF20+EO20*EQ20+EZ20*FB20+FK20*FM20)/FO20</f>
        <v>0.55555555555555558</v>
      </c>
      <c r="FQ20" s="499" t="str">
        <f>TEXT(FP20,"0.00")</f>
        <v>0.56</v>
      </c>
      <c r="FR20" s="600" t="str">
        <f>IF(AND(FP20&lt;1),"Cảnh báo KQHT","Lên lớp")</f>
        <v>Cảnh báo KQHT</v>
      </c>
      <c r="FS20" s="497">
        <f>CH20+FO20</f>
        <v>36</v>
      </c>
      <c r="FT20" s="498">
        <f>(CI20*CH20+FO20*FP20)/FS20</f>
        <v>0.90277777777777779</v>
      </c>
      <c r="FU20" s="499" t="str">
        <f>TEXT(FT20,"0.00")</f>
        <v>0.90</v>
      </c>
      <c r="FV20" s="504">
        <f>AD20+AO20+AZ20+BK20+BV20+CG20+CZ20+DK20+DV20+EG20+ER20+FC20+FN20</f>
        <v>25</v>
      </c>
      <c r="FW20" s="500">
        <f>(FN20*FH20+FC20*EW20+ER20*EL20+EG20*EA20+DV20*DP20+DK20*DE20+CZ20*CT20+CG20*CA20+BV20*BP20+BK20*BE20+AZ20*AT20+AO20*AI20+AD20*X20)/FV20</f>
        <v>4.8400000000000007</v>
      </c>
      <c r="FX20" s="501">
        <f>(AA20*AD20+AL20*AO20+AW20*AZ20+BH20*BK20+BS20*BV20+CD20*CG20+CW20*CZ20+DH20*DK20+DS20*DV20+ED20*EG20+EO20*ER20+EZ20*FC20+FK20*FN20)/FV20</f>
        <v>1.3</v>
      </c>
      <c r="FY20" s="502" t="str">
        <f>IF(AND(FX20&lt;1.2),"Cảnh báo KQHT","Lên lớp")</f>
        <v>Lên lớp</v>
      </c>
      <c r="FZ20" s="489" t="s">
        <v>490</v>
      </c>
      <c r="GA20" s="834">
        <v>0</v>
      </c>
      <c r="GB20" s="800"/>
      <c r="GC20" s="800"/>
      <c r="GD20" s="5">
        <f>ROUND((GA20*0.4+GB20*0.6),1)</f>
        <v>0</v>
      </c>
      <c r="GE20" s="25">
        <f>ROUND(MAX((GA20*0.4+GB20*0.6),(GA20*0.4+GC20*0.6)),1)</f>
        <v>0</v>
      </c>
      <c r="GF20" s="176" t="str">
        <f>TEXT(GE20,"0.0")</f>
        <v>0.0</v>
      </c>
      <c r="GG20" s="118" t="str">
        <f>IF(GE20&gt;=8.5,"A",IF(GE20&gt;=8,"B+",IF(GE20&gt;=7,"B",IF(GE20&gt;=6.5,"C+",IF(GE20&gt;=5.5,"C",IF(GE20&gt;=5,"D+",IF(GE20&gt;=4,"D","F")))))))</f>
        <v>F</v>
      </c>
      <c r="GH20" s="117">
        <f>IF(GG20="A",4,IF(GG20="B+",3.5,IF(GG20="B",3,IF(GG20="C+",2.5,IF(GG20="C",2,IF(GG20="D+",1.5,IF(GG20="D",1,0)))))))</f>
        <v>0</v>
      </c>
      <c r="GI20" s="117" t="str">
        <f>TEXT(GH20,"0.0")</f>
        <v>0.0</v>
      </c>
      <c r="GJ20" s="10">
        <v>2</v>
      </c>
      <c r="GK20" s="27"/>
      <c r="GL20" s="159">
        <v>8</v>
      </c>
      <c r="GM20" s="163">
        <v>5</v>
      </c>
      <c r="GN20" s="640"/>
      <c r="GO20" s="5">
        <f>ROUND((GL20*0.4+GM20*0.6),1)</f>
        <v>6.2</v>
      </c>
      <c r="GP20" s="25">
        <f>ROUND(MAX((GL20*0.4+GM20*0.6),(GL20*0.4+GN20*0.6)),1)</f>
        <v>6.2</v>
      </c>
      <c r="GQ20" s="176" t="str">
        <f>TEXT(GP20,"0.0")</f>
        <v>6.2</v>
      </c>
      <c r="GR20" s="118" t="str">
        <f>IF(GP20&gt;=8.5,"A",IF(GP20&gt;=8,"B+",IF(GP20&gt;=7,"B",IF(GP20&gt;=6.5,"C+",IF(GP20&gt;=5.5,"C",IF(GP20&gt;=5,"D+",IF(GP20&gt;=4,"D","F")))))))</f>
        <v>C</v>
      </c>
      <c r="GS20" s="117">
        <f>IF(GR20="A",4,IF(GR20="B+",3.5,IF(GR20="B",3,IF(GR20="C+",2.5,IF(GR20="C",2,IF(GR20="D+",1.5,IF(GR20="D",1,0)))))))</f>
        <v>2</v>
      </c>
      <c r="GT20" s="117" t="str">
        <f>TEXT(GS20,"0.0")</f>
        <v>2.0</v>
      </c>
      <c r="GU20" s="781">
        <v>2</v>
      </c>
      <c r="GV20" s="27">
        <v>2</v>
      </c>
      <c r="GW20" s="185">
        <v>2.9</v>
      </c>
      <c r="GX20" s="163"/>
      <c r="GY20" s="640"/>
      <c r="GZ20" s="5">
        <f>ROUND((GW20*0.4+GX20*0.6),1)</f>
        <v>1.2</v>
      </c>
      <c r="HA20" s="25">
        <f>ROUND(MAX((GW20*0.4+GX20*0.6),(GW20*0.4+GY20*0.6)),1)</f>
        <v>1.2</v>
      </c>
      <c r="HB20" s="176" t="str">
        <f>TEXT(HA20,"0.0")</f>
        <v>1.2</v>
      </c>
      <c r="HC20" s="118" t="str">
        <f>IF(HA20&gt;=8.5,"A",IF(HA20&gt;=8,"B+",IF(HA20&gt;=7,"B",IF(HA20&gt;=6.5,"C+",IF(HA20&gt;=5.5,"C",IF(HA20&gt;=5,"D+",IF(HA20&gt;=4,"D","F")))))))</f>
        <v>F</v>
      </c>
      <c r="HD20" s="117">
        <f>IF(HC20="A",4,IF(HC20="B+",3.5,IF(HC20="B",3,IF(HC20="C+",2.5,IF(HC20="C",2,IF(HC20="D+",1.5,IF(HC20="D",1,0)))))))</f>
        <v>0</v>
      </c>
      <c r="HE20" s="117" t="str">
        <f>TEXT(HD20,"0.0")</f>
        <v>0.0</v>
      </c>
      <c r="HF20" s="10">
        <v>3</v>
      </c>
      <c r="HG20" s="28"/>
      <c r="HH20" s="159">
        <v>6.7</v>
      </c>
      <c r="HI20" s="163">
        <v>1</v>
      </c>
      <c r="HJ20" s="163">
        <v>6</v>
      </c>
      <c r="HK20" s="5">
        <f>ROUND((HH20*0.4+HI20*0.6),1)</f>
        <v>3.3</v>
      </c>
      <c r="HL20" s="25">
        <f>ROUND(MAX((HH20*0.4+HI20*0.6),(HH20*0.4+HJ20*0.6)),1)</f>
        <v>6.3</v>
      </c>
      <c r="HM20" s="176" t="str">
        <f>TEXT(HL20,"0.0")</f>
        <v>6.3</v>
      </c>
      <c r="HN20" s="118" t="str">
        <f>IF(HL20&gt;=8.5,"A",IF(HL20&gt;=8,"B+",IF(HL20&gt;=7,"B",IF(HL20&gt;=6.5,"C+",IF(HL20&gt;=5.5,"C",IF(HL20&gt;=5,"D+",IF(HL20&gt;=4,"D","F")))))))</f>
        <v>C</v>
      </c>
      <c r="HO20" s="117">
        <f>IF(HN20="A",4,IF(HN20="B+",3.5,IF(HN20="B",3,IF(HN20="C+",2.5,IF(HN20="C",2,IF(HN20="D+",1.5,IF(HN20="D",1,0)))))))</f>
        <v>2</v>
      </c>
      <c r="HP20" s="117" t="str">
        <f>TEXT(HO20,"0.0")</f>
        <v>2.0</v>
      </c>
      <c r="HQ20" s="10">
        <v>3</v>
      </c>
      <c r="HR20" s="27">
        <v>3</v>
      </c>
      <c r="HS20" s="831">
        <v>0</v>
      </c>
      <c r="HT20" s="121"/>
      <c r="HU20" s="121"/>
      <c r="HV20" s="5">
        <f>ROUND((HS20*0.4+HT20*0.6),1)</f>
        <v>0</v>
      </c>
      <c r="HW20" s="25">
        <f>ROUND(MAX((HS20*0.4+HT20*0.6),(HS20*0.4+HU20*0.6)),1)</f>
        <v>0</v>
      </c>
      <c r="HX20" s="176" t="str">
        <f>TEXT(HW20,"0.0")</f>
        <v>0.0</v>
      </c>
      <c r="HY20" s="118" t="str">
        <f>IF(HW20&gt;=8.5,"A",IF(HW20&gt;=8,"B+",IF(HW20&gt;=7,"B",IF(HW20&gt;=6.5,"C+",IF(HW20&gt;=5.5,"C",IF(HW20&gt;=5,"D+",IF(HW20&gt;=4,"D","F")))))))</f>
        <v>F</v>
      </c>
      <c r="HZ20" s="117">
        <f>IF(HY20="A",4,IF(HY20="B+",3.5,IF(HY20="B",3,IF(HY20="C+",2.5,IF(HY20="C",2,IF(HY20="D+",1.5,IF(HY20="D",1,0)))))))</f>
        <v>0</v>
      </c>
      <c r="IA20" s="117" t="str">
        <f>TEXT(HZ20,"0.0")</f>
        <v>0.0</v>
      </c>
      <c r="IB20" s="10">
        <v>3</v>
      </c>
      <c r="IC20" s="27"/>
      <c r="ID20" s="278">
        <v>0</v>
      </c>
      <c r="IE20" s="800"/>
      <c r="IF20" s="800"/>
      <c r="IG20" s="816">
        <f>ROUND((ID20*0.4+IE20*0.6),1)</f>
        <v>0</v>
      </c>
      <c r="IH20" s="817">
        <f>ROUND(MAX((ID20*0.4+IE20*0.6),(ID20*0.4+IF20*0.6)),1)</f>
        <v>0</v>
      </c>
      <c r="II20" s="818" t="str">
        <f>TEXT(IH20,"0.0")</f>
        <v>0.0</v>
      </c>
      <c r="IJ20" s="819" t="str">
        <f>IF(IH20&gt;=8.5,"A",IF(IH20&gt;=8,"B+",IF(IH20&gt;=7,"B",IF(IH20&gt;=6.5,"C+",IF(IH20&gt;=5.5,"C",IF(IH20&gt;=5,"D+",IF(IH20&gt;=4,"D","F")))))))</f>
        <v>F</v>
      </c>
      <c r="IK20" s="820">
        <f>IF(IJ20="A",4,IF(IJ20="B+",3.5,IF(IJ20="B",3,IF(IJ20="C+",2.5,IF(IJ20="C",2,IF(IJ20="D+",1.5,IF(IJ20="D",1,0)))))))</f>
        <v>0</v>
      </c>
      <c r="IL20" s="820" t="str">
        <f>TEXT(IK20,"0.0")</f>
        <v>0.0</v>
      </c>
      <c r="IM20" s="821">
        <v>2</v>
      </c>
      <c r="IN20" s="822"/>
      <c r="IO20" s="185">
        <v>4.5999999999999996</v>
      </c>
      <c r="IP20" s="97"/>
      <c r="IQ20" s="97"/>
      <c r="IR20" s="5">
        <f>ROUND((IO20*0.4+IP20*0.6),1)</f>
        <v>1.8</v>
      </c>
      <c r="IS20" s="25">
        <f>ROUND(MAX((IO20*0.4+IP20*0.6),(IO20*0.4+IQ20*0.6)),1)</f>
        <v>1.8</v>
      </c>
      <c r="IT20" s="176" t="str">
        <f>TEXT(IS20,"0.0")</f>
        <v>1.8</v>
      </c>
      <c r="IU20" s="118" t="str">
        <f>IF(IS20&gt;=8.5,"A",IF(IS20&gt;=8,"B+",IF(IS20&gt;=7,"B",IF(IS20&gt;=6.5,"C+",IF(IS20&gt;=5.5,"C",IF(IS20&gt;=5,"D+",IF(IS20&gt;=4,"D","F")))))))</f>
        <v>F</v>
      </c>
      <c r="IV20" s="117">
        <f>IF(IU20="A",4,IF(IU20="B+",3.5,IF(IU20="B",3,IF(IU20="C+",2.5,IF(IU20="C",2,IF(IU20="D+",1.5,IF(IU20="D",1,0)))))))</f>
        <v>0</v>
      </c>
      <c r="IW20" s="117" t="str">
        <f>TEXT(IV20,"0.0")</f>
        <v>0.0</v>
      </c>
      <c r="IX20" s="10">
        <v>3</v>
      </c>
      <c r="IY20" s="27"/>
      <c r="IZ20" s="508">
        <v>6</v>
      </c>
      <c r="JA20" s="97">
        <v>7</v>
      </c>
      <c r="JB20" s="547"/>
      <c r="JC20" s="5">
        <f>ROUND((IZ20*0.4+JA20*0.6),1)</f>
        <v>6.6</v>
      </c>
      <c r="JD20" s="25">
        <f>ROUND(MAX((IZ20*0.4+JA20*0.6),(IZ20*0.4+JB20*0.6)),1)</f>
        <v>6.6</v>
      </c>
      <c r="JE20" s="176" t="str">
        <f>TEXT(JD20,"0.0")</f>
        <v>6.6</v>
      </c>
      <c r="JF20" s="118" t="str">
        <f>IF(JD20&gt;=8.5,"A",IF(JD20&gt;=8,"B+",IF(JD20&gt;=7,"B",IF(JD20&gt;=6.5,"C+",IF(JD20&gt;=5.5,"C",IF(JD20&gt;=5,"D+",IF(JD20&gt;=4,"D","F")))))))</f>
        <v>C+</v>
      </c>
      <c r="JG20" s="117">
        <f>IF(JF20="A",4,IF(JF20="B+",3.5,IF(JF20="B",3,IF(JF20="C+",2.5,IF(JF20="C",2,IF(JF20="D+",1.5,IF(JF20="D",1,0)))))))</f>
        <v>2.5</v>
      </c>
      <c r="JH20" s="117" t="str">
        <f>TEXT(JG20,"0.0")</f>
        <v>2.5</v>
      </c>
      <c r="JI20" s="10">
        <v>2</v>
      </c>
      <c r="JJ20" s="27">
        <v>2</v>
      </c>
      <c r="JK20" s="31">
        <v>5</v>
      </c>
      <c r="JL20" s="800">
        <v>5</v>
      </c>
      <c r="JM20" s="800"/>
      <c r="JN20" s="5">
        <f>ROUND((JK20*0.4+JL20*0.6),1)</f>
        <v>5</v>
      </c>
      <c r="JO20" s="25">
        <f>ROUND(MAX((JK20*0.4+JL20*0.6),(JK20*0.4+JM20*0.6)),1)</f>
        <v>5</v>
      </c>
      <c r="JP20" s="176" t="str">
        <f>TEXT(JO20,"0.0")</f>
        <v>5.0</v>
      </c>
      <c r="JQ20" s="118" t="str">
        <f>IF(JO20&gt;=8.5,"A",IF(JO20&gt;=8,"B+",IF(JO20&gt;=7,"B",IF(JO20&gt;=6.5,"C+",IF(JO20&gt;=5.5,"C",IF(JO20&gt;=5,"D+",IF(JO20&gt;=4,"D","F")))))))</f>
        <v>D+</v>
      </c>
      <c r="JR20" s="117">
        <f>IF(JQ20="A",4,IF(JQ20="B+",3.5,IF(JQ20="B",3,IF(JQ20="C+",2.5,IF(JQ20="C",2,IF(JQ20="D+",1.5,IF(JQ20="D",1,0)))))))</f>
        <v>1.5</v>
      </c>
      <c r="JS20" s="117" t="str">
        <f>TEXT(JR20,"0.0")</f>
        <v>1.5</v>
      </c>
      <c r="JT20" s="10">
        <v>3</v>
      </c>
      <c r="JU20" s="27">
        <v>3</v>
      </c>
      <c r="JV20" s="185"/>
      <c r="JW20" s="454"/>
      <c r="JX20" s="454"/>
      <c r="JY20" s="5">
        <f>ROUND((JV20*0.4+JW20*0.6),1)</f>
        <v>0</v>
      </c>
      <c r="JZ20" s="25">
        <f>ROUND(MAX((JV20*0.4+JW20*0.6),(JV20*0.4+JX20*0.6)),1)</f>
        <v>0</v>
      </c>
      <c r="KA20" s="176" t="str">
        <f>TEXT(JZ20,"0.0")</f>
        <v>0.0</v>
      </c>
      <c r="KB20" s="118" t="str">
        <f>IF(JZ20&gt;=8.5,"A",IF(JZ20&gt;=8,"B+",IF(JZ20&gt;=7,"B",IF(JZ20&gt;=6.5,"C+",IF(JZ20&gt;=5.5,"C",IF(JZ20&gt;=5,"D+",IF(JZ20&gt;=4,"D","F")))))))</f>
        <v>F</v>
      </c>
      <c r="KC20" s="117">
        <f>IF(KB20="A",4,IF(KB20="B+",3.5,IF(KB20="B",3,IF(KB20="C+",2.5,IF(KB20="C",2,IF(KB20="D+",1.5,IF(KB20="D",1,0)))))))</f>
        <v>0</v>
      </c>
      <c r="KD20" s="117" t="str">
        <f>TEXT(KC20,"0.0")</f>
        <v>0.0</v>
      </c>
      <c r="KE20" s="10">
        <v>2</v>
      </c>
      <c r="KF20" s="27"/>
      <c r="KG20" s="884">
        <f>GJ20+GU20+HF20+HQ20+IB20+IM20+IX20+JI20+JT20+KE20</f>
        <v>25</v>
      </c>
      <c r="KH20" s="885">
        <f>(GH20*GJ20+GS20*GU20+HD20*HF20+HO20*HQ20+HZ20*IB20+IK20*IM20+IV20*IX20+JG20*JI20+JR20*JT20+KC20*KE20)/KG20</f>
        <v>0.78</v>
      </c>
      <c r="KI20" s="886" t="str">
        <f>TEXT(KH20,"0.00")</f>
        <v>0.78</v>
      </c>
      <c r="KJ20" s="521" t="str">
        <f>IF(AND(KH20&lt;1),"Cảnh báo KQHT","Lên lớp")</f>
        <v>Cảnh báo KQHT</v>
      </c>
      <c r="KK20" s="887">
        <f>FS20+KG20</f>
        <v>61</v>
      </c>
      <c r="KL20" s="885">
        <f>(CI20*CH20+FP20*FO20+KH20*KG20)/KK20</f>
        <v>0.85245901639344257</v>
      </c>
      <c r="KM20" s="886" t="str">
        <f>TEXT(KL20,"0.00")</f>
        <v>0.85</v>
      </c>
      <c r="KN20" s="888">
        <f>GK20+GV20+HG20+HR20+IC20+IN20+IY20+JJ20+JU20+KF20</f>
        <v>10</v>
      </c>
      <c r="KO20" s="889">
        <f xml:space="preserve"> (KF20*JZ20+JU20*JO20+JJ20*JD20+IY20*IS20+IN20*IH20+IC20*HW20+HR20*HL20+HG20*HA20+GV20*GP20+GK20*GE20)/KN20</f>
        <v>5.9499999999999993</v>
      </c>
      <c r="KP20" s="890">
        <f xml:space="preserve"> (GH20*GK20+GS20*GV20+HD20*HG20+HO20*HR20+HZ20*IC20+IK20*IN20+IV20*IY20+JG20*JJ20+JR20*JU20+KC20*KF20)/KN20</f>
        <v>1.95</v>
      </c>
      <c r="KQ20" s="891">
        <f>FV20+KN20</f>
        <v>35</v>
      </c>
      <c r="KR20" s="892">
        <f xml:space="preserve"> (KO20*KN20+FV20*FW20)/KQ20</f>
        <v>5.1571428571428575</v>
      </c>
      <c r="KS20" s="893">
        <f xml:space="preserve"> (FV20*FX20+KP20*KN20)/KQ20</f>
        <v>1.4857142857142858</v>
      </c>
      <c r="KT20" s="521" t="str">
        <f>IF(AND(KS20&lt;1.4),"Cảnh báo KQHT","Lên lớp")</f>
        <v>Lên lớp</v>
      </c>
      <c r="KU20" s="1236" t="s">
        <v>967</v>
      </c>
      <c r="KV20" s="1674"/>
      <c r="KW20" s="15"/>
      <c r="KX20" s="15"/>
      <c r="KY20" s="5">
        <f>ROUND((KV20*0.4+KW20*0.6),1)</f>
        <v>0</v>
      </c>
      <c r="KZ20" s="25">
        <f>ROUND(MAX((KV20*0.4+KW20*0.6),(KV20*0.4+KX20*0.6)),1)</f>
        <v>0</v>
      </c>
      <c r="LA20" s="176" t="str">
        <f>TEXT(KZ20,"0.0")</f>
        <v>0.0</v>
      </c>
      <c r="LB20" s="118" t="str">
        <f>IF(KZ20&gt;=8.5,"A",IF(KZ20&gt;=8,"B+",IF(KZ20&gt;=7,"B",IF(KZ20&gt;=6.5,"C+",IF(KZ20&gt;=5.5,"C",IF(KZ20&gt;=5,"D+",IF(KZ20&gt;=4,"D","F")))))))</f>
        <v>F</v>
      </c>
      <c r="LC20" s="117">
        <f>IF(LB20="A",4,IF(LB20="B+",3.5,IF(LB20="B",3,IF(LB20="C+",2.5,IF(LB20="C",2,IF(LB20="D+",1.5,IF(LB20="D",1,0)))))))</f>
        <v>0</v>
      </c>
      <c r="LD20" s="117" t="str">
        <f>TEXT(LC20,"0.0")</f>
        <v>0.0</v>
      </c>
      <c r="LE20" s="10">
        <v>4</v>
      </c>
      <c r="LF20" s="27"/>
      <c r="LG20" s="1238"/>
      <c r="LH20" s="15"/>
      <c r="LI20" s="15"/>
      <c r="LJ20" s="15"/>
      <c r="LK20" s="15"/>
      <c r="LL20" s="15"/>
      <c r="LM20" s="15"/>
      <c r="LN20" s="15"/>
      <c r="LO20" s="15"/>
      <c r="LP20" s="15"/>
      <c r="LQ20" s="1239"/>
      <c r="LR20" s="1238"/>
      <c r="LS20" s="15"/>
      <c r="LT20" s="15"/>
      <c r="LU20" s="15"/>
      <c r="LV20" s="15"/>
      <c r="LW20" s="15"/>
      <c r="LX20" s="15"/>
      <c r="LY20" s="15"/>
      <c r="LZ20" s="15"/>
      <c r="MA20" s="15"/>
      <c r="MB20" s="1239"/>
      <c r="MC20" s="278">
        <v>0</v>
      </c>
      <c r="MD20" s="800"/>
      <c r="ME20" s="5"/>
      <c r="MF20" s="53">
        <f>ROUND((MC20*0.4+MD20*0.6),1)</f>
        <v>0</v>
      </c>
      <c r="MG20" s="54">
        <f>ROUND(MAX((MC20*0.4+MD20*0.6),(MC20*0.4+ME20*0.6)),1)</f>
        <v>0</v>
      </c>
      <c r="MH20" s="183" t="str">
        <f>TEXT(MG20,"0.0")</f>
        <v>0.0</v>
      </c>
      <c r="MI20" s="51" t="str">
        <f>IF(MG20&gt;=8.5,"A",IF(MG20&gt;=8,"B+",IF(MG20&gt;=7,"B",IF(MG20&gt;=6.5,"C+",IF(MG20&gt;=5.5,"C",IF(MG20&gt;=5,"D+",IF(MG20&gt;=4,"D","F")))))))</f>
        <v>F</v>
      </c>
      <c r="MJ20" s="55">
        <f>IF(MI20="A",4,IF(MI20="B+",3.5,IF(MI20="B",3,IF(MI20="C+",2.5,IF(MI20="C",2,IF(MI20="D+",1.5,IF(MI20="D",1,0)))))))</f>
        <v>0</v>
      </c>
      <c r="MK20" s="55" t="str">
        <f>TEXT(MJ20,"0.0")</f>
        <v>0.0</v>
      </c>
      <c r="ML20" s="170">
        <v>2</v>
      </c>
      <c r="MM20" s="401"/>
      <c r="MN20" s="1674"/>
      <c r="MO20" s="15"/>
      <c r="MP20" s="15"/>
      <c r="MQ20" s="53">
        <f t="shared" ref="MQ20" si="245">ROUND((MN20*0.4+MO20*0.6),1)</f>
        <v>0</v>
      </c>
      <c r="MR20" s="54">
        <f t="shared" ref="MR20" si="246">ROUND(MAX((MN20*0.4+MO20*0.6),(MN20*0.4+MP20*0.6)),1)</f>
        <v>0</v>
      </c>
      <c r="MS20" s="183" t="str">
        <f t="shared" ref="MS20" si="247">TEXT(MR20,"0.0")</f>
        <v>0.0</v>
      </c>
      <c r="MT20" s="51" t="str">
        <f t="shared" ref="MT20" si="248">IF(MR20&gt;=8.5,"A",IF(MR20&gt;=8,"B+",IF(MR20&gt;=7,"B",IF(MR20&gt;=6.5,"C+",IF(MR20&gt;=5.5,"C",IF(MR20&gt;=5,"D+",IF(MR20&gt;=4,"D","F")))))))</f>
        <v>F</v>
      </c>
      <c r="MU20" s="55">
        <f t="shared" ref="MU20" si="249">IF(MT20="A",4,IF(MT20="B+",3.5,IF(MT20="B",3,IF(MT20="C+",2.5,IF(MT20="C",2,IF(MT20="D+",1.5,IF(MT20="D",1,0)))))))</f>
        <v>0</v>
      </c>
      <c r="MV20" s="55" t="str">
        <f t="shared" ref="MV20" si="250">TEXT(MU20,"0.0")</f>
        <v>0.0</v>
      </c>
      <c r="MW20" s="170">
        <v>2</v>
      </c>
      <c r="MX20" s="401"/>
      <c r="MY20" s="1674"/>
      <c r="MZ20" s="15"/>
      <c r="NA20" s="15"/>
      <c r="NB20" s="53">
        <f t="shared" ref="NB20" si="251">ROUND((MY20*0.4+MZ20*0.6),1)</f>
        <v>0</v>
      </c>
      <c r="NC20" s="54">
        <f t="shared" ref="NC20" si="252">ROUND(MAX((MY20*0.4+MZ20*0.6),(MY20*0.4+NA20*0.6)),1)</f>
        <v>0</v>
      </c>
      <c r="ND20" s="183" t="str">
        <f t="shared" ref="ND20" si="253">TEXT(NC20,"0.0")</f>
        <v>0.0</v>
      </c>
      <c r="NE20" s="51" t="str">
        <f t="shared" ref="NE20" si="254">IF(NC20&gt;=8.5,"A",IF(NC20&gt;=8,"B+",IF(NC20&gt;=7,"B",IF(NC20&gt;=6.5,"C+",IF(NC20&gt;=5.5,"C",IF(NC20&gt;=5,"D+",IF(NC20&gt;=4,"D","F")))))))</f>
        <v>F</v>
      </c>
      <c r="NF20" s="55">
        <f t="shared" ref="NF20" si="255">IF(NE20="A",4,IF(NE20="B+",3.5,IF(NE20="B",3,IF(NE20="C+",2.5,IF(NE20="C",2,IF(NE20="D+",1.5,IF(NE20="D",1,0)))))))</f>
        <v>0</v>
      </c>
      <c r="NG20" s="55" t="str">
        <f t="shared" ref="NG20" si="256">TEXT(NF20,"0.0")</f>
        <v>0.0</v>
      </c>
      <c r="NH20" s="170">
        <v>2</v>
      </c>
      <c r="NI20" s="401"/>
    </row>
    <row r="21" spans="1:373" ht="18.75" x14ac:dyDescent="0.3">
      <c r="A21" s="275"/>
      <c r="B21" s="451" t="s">
        <v>811</v>
      </c>
      <c r="C21" s="405" t="s">
        <v>813</v>
      </c>
      <c r="D21" s="1103" t="s">
        <v>494</v>
      </c>
      <c r="E21" s="1104" t="s">
        <v>43</v>
      </c>
      <c r="F21" s="404" t="s">
        <v>810</v>
      </c>
      <c r="G21" s="446" t="s">
        <v>660</v>
      </c>
      <c r="H21" s="1001" t="s">
        <v>16</v>
      </c>
      <c r="I21" s="445"/>
      <c r="O21" s="894">
        <v>6</v>
      </c>
      <c r="CP21" s="1002">
        <v>7</v>
      </c>
      <c r="CQ21" s="1003"/>
      <c r="CR21" s="910"/>
      <c r="CS21" s="1004">
        <f>ROUND((CP21*0.4+CQ21*0.6),1)</f>
        <v>2.8</v>
      </c>
      <c r="CT21" s="54">
        <f>ROUND(MAX((CP21*0.4+CQ21*0.6),(CP21*0.4+CR21*0.6)),1)</f>
        <v>2.8</v>
      </c>
      <c r="CU21" s="183" t="str">
        <f>TEXT(CT21,"0.0")</f>
        <v>2.8</v>
      </c>
      <c r="CV21" s="51" t="str">
        <f>IF(CT21&gt;=8.5,"A",IF(CT21&gt;=8,"B+",IF(CT21&gt;=7,"B",IF(CT21&gt;=6.5,"C+",IF(CT21&gt;=5.5,"C",IF(CT21&gt;=5,"D+",IF(CT21&gt;=4,"D","F")))))))</f>
        <v>F</v>
      </c>
      <c r="CW21" s="55">
        <f>IF(CV21="A",4,IF(CV21="B+",3.5,IF(CV21="B",3,IF(CV21="C+",2.5,IF(CV21="C",2,IF(CV21="D+",1.5,IF(CV21="D",1,0)))))))</f>
        <v>0</v>
      </c>
      <c r="CX21" s="55" t="str">
        <f>TEXT(CW21,"0.0")</f>
        <v>0.0</v>
      </c>
      <c r="CY21" s="170">
        <v>2</v>
      </c>
      <c r="CZ21" s="911"/>
      <c r="DA21" s="1005">
        <v>5.0999999999999996</v>
      </c>
      <c r="DB21" s="1006"/>
      <c r="DC21" s="1006"/>
      <c r="DD21" s="584">
        <f>ROUND((DA21*0.4+DB21*0.6),1)</f>
        <v>2</v>
      </c>
      <c r="DE21" s="578">
        <f>ROUND(MAX((DA21*0.4+DB21*0.6),(DA21*0.4+DC21*0.6)),1)</f>
        <v>2</v>
      </c>
      <c r="DF21" s="579" t="str">
        <f>TEXT(DE21,"0.0")</f>
        <v>2.0</v>
      </c>
      <c r="DG21" s="580" t="str">
        <f>IF(DE21&gt;=8.5,"A",IF(DE21&gt;=8,"B+",IF(DE21&gt;=7,"B",IF(DE21&gt;=6.5,"C+",IF(DE21&gt;=5.5,"C",IF(DE21&gt;=5,"D+",IF(DE21&gt;=4,"D","F")))))))</f>
        <v>F</v>
      </c>
      <c r="DH21" s="581">
        <f>IF(DG21="A",4,IF(DG21="B+",3.5,IF(DG21="B",3,IF(DG21="C+",2.5,IF(DG21="C",2,IF(DG21="D+",1.5,IF(DG21="D",1,0)))))))</f>
        <v>0</v>
      </c>
      <c r="DI21" s="581" t="str">
        <f>TEXT(DH21,"0.0")</f>
        <v>0.0</v>
      </c>
      <c r="DJ21" s="582">
        <v>3</v>
      </c>
      <c r="DK21" s="1007"/>
      <c r="DL21" s="538">
        <v>6.6</v>
      </c>
      <c r="DM21" s="527"/>
      <c r="DN21" s="527"/>
      <c r="DO21" s="523">
        <f>ROUND((DL21*0.4+DM21*0.6),1)</f>
        <v>2.6</v>
      </c>
      <c r="DP21" s="524">
        <f>ROUND(MAX((DL21*0.4+DM21*0.6),(DL21*0.4+DN21*0.6)),1)</f>
        <v>2.6</v>
      </c>
      <c r="DQ21" s="525" t="str">
        <f>TEXT(DP21,"0.0")</f>
        <v>2.6</v>
      </c>
      <c r="DR21" s="469" t="str">
        <f>IF(DP21&gt;=8.5,"A",IF(DP21&gt;=8,"B+",IF(DP21&gt;=7,"B",IF(DP21&gt;=6.5,"C+",IF(DP21&gt;=5.5,"C",IF(DP21&gt;=5,"D+",IF(DP21&gt;=4,"D","F")))))))</f>
        <v>F</v>
      </c>
      <c r="DS21" s="526">
        <f>IF(DR21="A",4,IF(DR21="B+",3.5,IF(DR21="B",3,IF(DR21="C+",2.5,IF(DR21="C",2,IF(DR21="D+",1.5,IF(DR21="D",1,0)))))))</f>
        <v>0</v>
      </c>
      <c r="DT21" s="526" t="str">
        <f>TEXT(DS21,"0.0")</f>
        <v>0.0</v>
      </c>
      <c r="DU21" s="843">
        <v>2</v>
      </c>
      <c r="DV21" s="532"/>
      <c r="DW21" s="552">
        <v>7.7</v>
      </c>
      <c r="DX21" s="1006"/>
      <c r="DY21" s="585"/>
      <c r="DZ21" s="584">
        <f>ROUND((DW21*0.4+DX21*0.6),1)</f>
        <v>3.1</v>
      </c>
      <c r="EA21" s="578">
        <f>ROUND(MAX((DW21*0.4+DX21*0.6),(DW21*0.4+DY21*0.6)),1)</f>
        <v>3.1</v>
      </c>
      <c r="EB21" s="579" t="str">
        <f>TEXT(EA21,"0.0")</f>
        <v>3.1</v>
      </c>
      <c r="EC21" s="580" t="str">
        <f>IF(EA21&gt;=8.5,"A",IF(EA21&gt;=8,"B+",IF(EA21&gt;=7,"B",IF(EA21&gt;=6.5,"C+",IF(EA21&gt;=5.5,"C",IF(EA21&gt;=5,"D+",IF(EA21&gt;=4,"D","F")))))))</f>
        <v>F</v>
      </c>
      <c r="ED21" s="581">
        <f>IF(EC21="A",4,IF(EC21="B+",3.5,IF(EC21="B",3,IF(EC21="C+",2.5,IF(EC21="C",2,IF(EC21="D+",1.5,IF(EC21="D",1,0)))))))</f>
        <v>0</v>
      </c>
      <c r="EE21" s="581" t="str">
        <f>TEXT(ED21,"0.0")</f>
        <v>0.0</v>
      </c>
      <c r="EF21" s="843">
        <v>3</v>
      </c>
      <c r="EG21" s="583"/>
      <c r="EH21" s="907">
        <v>0</v>
      </c>
      <c r="EI21" s="910"/>
      <c r="EJ21" s="910"/>
      <c r="EK21" s="53">
        <f>ROUND((EH21*0.4+EI21*0.6),1)</f>
        <v>0</v>
      </c>
      <c r="EL21" s="54">
        <f>ROUND(MAX((EH21*0.4+EI21*0.6),(EH21*0.4+EJ21*0.6)),1)</f>
        <v>0</v>
      </c>
      <c r="EM21" s="183" t="str">
        <f>TEXT(EL21,"0.0")</f>
        <v>0.0</v>
      </c>
      <c r="EN21" s="51" t="str">
        <f>IF(EL21&gt;=8.5,"A",IF(EL21&gt;=8,"B+",IF(EL21&gt;=7,"B",IF(EL21&gt;=6.5,"C+",IF(EL21&gt;=5.5,"C",IF(EL21&gt;=5,"D+",IF(EL21&gt;=4,"D","F")))))))</f>
        <v>F</v>
      </c>
      <c r="EO21" s="55">
        <f>IF(EN21="A",4,IF(EN21="B+",3.5,IF(EN21="B",3,IF(EN21="C+",2.5,IF(EN21="C",2,IF(EN21="D+",1.5,IF(EN21="D",1,0)))))))</f>
        <v>0</v>
      </c>
      <c r="EP21" s="55" t="str">
        <f>TEXT(EO21,"0.0")</f>
        <v>0.0</v>
      </c>
      <c r="EQ21" s="170">
        <v>4</v>
      </c>
      <c r="ER21" s="401"/>
      <c r="ES21" s="538">
        <v>0</v>
      </c>
      <c r="ET21" s="551"/>
      <c r="EU21" s="551"/>
      <c r="EV21" s="53">
        <f>ROUND((ES21*0.4+ET21*0.6),1)</f>
        <v>0</v>
      </c>
      <c r="EW21" s="54">
        <f>ROUND(MAX((ES21*0.4+ET21*0.6),(ES21*0.4+EU21*0.6)),1)</f>
        <v>0</v>
      </c>
      <c r="EX21" s="183" t="str">
        <f>TEXT(EW21,"0.0")</f>
        <v>0.0</v>
      </c>
      <c r="EY21" s="51" t="str">
        <f>IF(EW21&gt;=8.5,"A",IF(EW21&gt;=8,"B+",IF(EW21&gt;=7,"B",IF(EW21&gt;=6.5,"C+",IF(EW21&gt;=5.5,"C",IF(EW21&gt;=5,"D+",IF(EW21&gt;=4,"D","F")))))))</f>
        <v>F</v>
      </c>
      <c r="EZ21" s="55">
        <f>IF(EY21="A",4,IF(EY21="B+",3.5,IF(EY21="B",3,IF(EY21="C+",2.5,IF(EY21="C",2,IF(EY21="D+",1.5,IF(EY21="D",1,0)))))))</f>
        <v>0</v>
      </c>
      <c r="FA21" s="55" t="str">
        <f>TEXT(EZ21,"0.0")</f>
        <v>0.0</v>
      </c>
      <c r="FB21" s="170">
        <v>3</v>
      </c>
      <c r="FC21" s="401"/>
      <c r="FD21" s="1008">
        <v>5</v>
      </c>
      <c r="FE21" s="527"/>
      <c r="FF21" s="527"/>
      <c r="FG21" s="53">
        <f>ROUND((FD21*0.4+FE21*0.6),1)</f>
        <v>2</v>
      </c>
      <c r="FH21" s="54">
        <f>ROUND(MAX((FD21*0.4+FE21*0.6),(FD21*0.4+FF21*0.6)),1)</f>
        <v>2</v>
      </c>
      <c r="FI21" s="183" t="str">
        <f>TEXT(FH21,"0.0")</f>
        <v>2.0</v>
      </c>
      <c r="FJ21" s="51" t="str">
        <f>IF(FH21&gt;=8.5,"A",IF(FH21&gt;=8,"B+",IF(FH21&gt;=7,"B",IF(FH21&gt;=6.5,"C+",IF(FH21&gt;=5.5,"C",IF(FH21&gt;=5,"D+",IF(FH21&gt;=4,"D","F")))))))</f>
        <v>F</v>
      </c>
      <c r="FK21" s="55">
        <f>IF(FJ21="A",4,IF(FJ21="B+",3.5,IF(FJ21="B",3,IF(FJ21="C+",2.5,IF(FJ21="C",2,IF(FJ21="D+",1.5,IF(FJ21="D",1,0)))))))</f>
        <v>0</v>
      </c>
      <c r="FL21" s="55" t="str">
        <f>TEXT(FK21,"0.0")</f>
        <v>0.0</v>
      </c>
      <c r="FM21" s="170">
        <v>2</v>
      </c>
      <c r="FN21" s="401"/>
      <c r="FO21" s="895">
        <f>CY21+DJ21+DU21+EF21+EQ21+FB21+FM21</f>
        <v>19</v>
      </c>
      <c r="GA21" s="1009"/>
      <c r="GB21" s="899"/>
      <c r="GC21" s="899"/>
      <c r="GD21" s="53">
        <f>ROUND((GA21*0.4+GB21*0.6),1)</f>
        <v>0</v>
      </c>
      <c r="GE21" s="54">
        <f>ROUND(MAX((GA21*0.4+GB21*0.6),(GA21*0.4+GC21*0.6)),1)</f>
        <v>0</v>
      </c>
      <c r="GF21" s="183" t="str">
        <f>TEXT(GE21,"0.0")</f>
        <v>0.0</v>
      </c>
      <c r="GG21" s="51" t="str">
        <f>IF(GE21&gt;=8.5,"A",IF(GE21&gt;=8,"B+",IF(GE21&gt;=7,"B",IF(GE21&gt;=6.5,"C+",IF(GE21&gt;=5.5,"C",IF(GE21&gt;=5,"D+",IF(GE21&gt;=4,"D","F")))))))</f>
        <v>F</v>
      </c>
      <c r="GH21" s="55">
        <f>IF(GG21="A",4,IF(GG21="B+",3.5,IF(GG21="B",3,IF(GG21="C+",2.5,IF(GG21="C",2,IF(GG21="D+",1.5,IF(GG21="D",1,0)))))))</f>
        <v>0</v>
      </c>
      <c r="GI21" s="55" t="str">
        <f>TEXT(GH21,"0.0")</f>
        <v>0.0</v>
      </c>
      <c r="GJ21" s="170"/>
      <c r="GK21" s="401"/>
      <c r="GL21" s="794"/>
      <c r="GM21" s="797"/>
      <c r="GN21" s="795"/>
      <c r="GO21" s="53">
        <f>ROUND((GL21*0.4+GM21*0.6),1)</f>
        <v>0</v>
      </c>
      <c r="GP21" s="54">
        <f>ROUND(MAX((GL21*0.4+GM21*0.6),(GL21*0.4+GN21*0.6)),1)</f>
        <v>0</v>
      </c>
      <c r="GQ21" s="183" t="str">
        <f>TEXT(GP21,"0.0")</f>
        <v>0.0</v>
      </c>
      <c r="GR21" s="51" t="str">
        <f>IF(GP21&gt;=8.5,"A",IF(GP21&gt;=8,"B+",IF(GP21&gt;=7,"B",IF(GP21&gt;=6.5,"C+",IF(GP21&gt;=5.5,"C",IF(GP21&gt;=5,"D+",IF(GP21&gt;=4,"D","F")))))))</f>
        <v>F</v>
      </c>
      <c r="GS21" s="55">
        <f>IF(GR21="A",4,IF(GR21="B+",3.5,IF(GR21="B",3,IF(GR21="C+",2.5,IF(GR21="C",2,IF(GR21="D+",1.5,IF(GR21="D",1,0)))))))</f>
        <v>0</v>
      </c>
      <c r="GT21" s="55" t="str">
        <f>TEXT(GS21,"0.0")</f>
        <v>0.0</v>
      </c>
      <c r="GU21" s="897"/>
      <c r="GV21" s="401"/>
      <c r="GW21" s="794"/>
      <c r="GX21" s="797"/>
      <c r="GY21" s="795"/>
      <c r="GZ21" s="53">
        <f>ROUND((GW21*0.4+GX21*0.6),1)</f>
        <v>0</v>
      </c>
      <c r="HA21" s="54">
        <f>ROUND(MAX((GW21*0.4+GX21*0.6),(GW21*0.4+GY21*0.6)),1)</f>
        <v>0</v>
      </c>
      <c r="HB21" s="183" t="str">
        <f>TEXT(HA21,"0.0")</f>
        <v>0.0</v>
      </c>
      <c r="HC21" s="51" t="str">
        <f>IF(HA21&gt;=8.5,"A",IF(HA21&gt;=8,"B+",IF(HA21&gt;=7,"B",IF(HA21&gt;=6.5,"C+",IF(HA21&gt;=5.5,"C",IF(HA21&gt;=5,"D+",IF(HA21&gt;=4,"D","F")))))))</f>
        <v>F</v>
      </c>
      <c r="HD21" s="55">
        <f>IF(HC21="A",4,IF(HC21="B+",3.5,IF(HC21="B",3,IF(HC21="C+",2.5,IF(HC21="C",2,IF(HC21="D+",1.5,IF(HC21="D",1,0)))))))</f>
        <v>0</v>
      </c>
      <c r="HE21" s="55" t="str">
        <f>TEXT(HD21,"0.0")</f>
        <v>0.0</v>
      </c>
      <c r="HF21" s="170"/>
      <c r="HG21" s="898"/>
      <c r="HH21" s="794"/>
      <c r="HI21" s="797"/>
      <c r="HJ21" s="795"/>
      <c r="HK21" s="53">
        <f>ROUND((HH21*0.4+HI21*0.6),1)</f>
        <v>0</v>
      </c>
      <c r="HL21" s="54">
        <f>ROUND(MAX((HH21*0.4+HI21*0.6),(HH21*0.4+HJ21*0.6)),1)</f>
        <v>0</v>
      </c>
      <c r="HM21" s="183" t="str">
        <f>TEXT(HL21,"0.0")</f>
        <v>0.0</v>
      </c>
      <c r="HN21" s="51" t="str">
        <f>IF(HL21&gt;=8.5,"A",IF(HL21&gt;=8,"B+",IF(HL21&gt;=7,"B",IF(HL21&gt;=6.5,"C+",IF(HL21&gt;=5.5,"C",IF(HL21&gt;=5,"D+",IF(HL21&gt;=4,"D","F")))))))</f>
        <v>F</v>
      </c>
      <c r="HO21" s="55">
        <f>IF(HN21="A",4,IF(HN21="B+",3.5,IF(HN21="B",3,IF(HN21="C+",2.5,IF(HN21="C",2,IF(HN21="D+",1.5,IF(HN21="D",1,0)))))))</f>
        <v>0</v>
      </c>
      <c r="HP21" s="55" t="str">
        <f>TEXT(HO21,"0.0")</f>
        <v>0.0</v>
      </c>
      <c r="HQ21" s="170"/>
      <c r="HR21" s="401"/>
      <c r="HS21" s="1010"/>
      <c r="HT21" s="896"/>
      <c r="HU21" s="896"/>
      <c r="HV21" s="53">
        <f>ROUND((HS21*0.4+HT21*0.6),1)</f>
        <v>0</v>
      </c>
      <c r="HW21" s="54">
        <f>ROUND(MAX((HS21*0.4+HT21*0.6),(HS21*0.4+HU21*0.6)),1)</f>
        <v>0</v>
      </c>
      <c r="HX21" s="183" t="str">
        <f>TEXT(HW21,"0.0")</f>
        <v>0.0</v>
      </c>
      <c r="HY21" s="51" t="str">
        <f>IF(HW21&gt;=8.5,"A",IF(HW21&gt;=8,"B+",IF(HW21&gt;=7,"B",IF(HW21&gt;=6.5,"C+",IF(HW21&gt;=5.5,"C",IF(HW21&gt;=5,"D+",IF(HW21&gt;=4,"D","F")))))))</f>
        <v>F</v>
      </c>
      <c r="HZ21" s="55">
        <f>IF(HY21="A",4,IF(HY21="B+",3.5,IF(HY21="B",3,IF(HY21="C+",2.5,IF(HY21="C",2,IF(HY21="D+",1.5,IF(HY21="D",1,0)))))))</f>
        <v>0</v>
      </c>
      <c r="IA21" s="55" t="str">
        <f>TEXT(HZ21,"0.0")</f>
        <v>0.0</v>
      </c>
      <c r="IB21" s="170"/>
      <c r="IC21" s="401"/>
      <c r="ID21" s="1011"/>
      <c r="IE21" s="899"/>
      <c r="IF21" s="899"/>
      <c r="IG21" s="900">
        <f>ROUND((ID21*0.4+IE21*0.6),1)</f>
        <v>0</v>
      </c>
      <c r="IH21" s="901">
        <f>ROUND(MAX((ID21*0.4+IE21*0.6),(ID21*0.4+IF21*0.6)),1)</f>
        <v>0</v>
      </c>
      <c r="II21" s="902" t="str">
        <f>TEXT(IH21,"0.0")</f>
        <v>0.0</v>
      </c>
      <c r="IJ21" s="903" t="str">
        <f>IF(IH21&gt;=8.5,"A",IF(IH21&gt;=8,"B+",IF(IH21&gt;=7,"B",IF(IH21&gt;=6.5,"C+",IF(IH21&gt;=5.5,"C",IF(IH21&gt;=5,"D+",IF(IH21&gt;=4,"D","F")))))))</f>
        <v>F</v>
      </c>
      <c r="IK21" s="904">
        <f>IF(IJ21="A",4,IF(IJ21="B+",3.5,IF(IJ21="B",3,IF(IJ21="C+",2.5,IF(IJ21="C",2,IF(IJ21="D+",1.5,IF(IJ21="D",1,0)))))))</f>
        <v>0</v>
      </c>
      <c r="IL21" s="904" t="str">
        <f>TEXT(IK21,"0.0")</f>
        <v>0.0</v>
      </c>
      <c r="IM21" s="905">
        <v>2</v>
      </c>
      <c r="IN21" s="906"/>
      <c r="IO21" s="1012"/>
      <c r="IP21" s="792"/>
      <c r="IQ21" s="792"/>
      <c r="IR21" s="53">
        <f>ROUND((IO21*0.4+IP21*0.6),1)</f>
        <v>0</v>
      </c>
      <c r="IS21" s="54">
        <f>ROUND(MAX((IO21*0.4+IP21*0.6),(IO21*0.4+IQ21*0.6)),1)</f>
        <v>0</v>
      </c>
      <c r="IT21" s="183" t="str">
        <f>TEXT(IS21,"0.0")</f>
        <v>0.0</v>
      </c>
      <c r="IU21" s="51" t="str">
        <f>IF(IS21&gt;=8.5,"A",IF(IS21&gt;=8,"B+",IF(IS21&gt;=7,"B",IF(IS21&gt;=6.5,"C+",IF(IS21&gt;=5.5,"C",IF(IS21&gt;=5,"D+",IF(IS21&gt;=4,"D","F")))))))</f>
        <v>F</v>
      </c>
      <c r="IV21" s="55">
        <f>IF(IU21="A",4,IF(IU21="B+",3.5,IF(IU21="B",3,IF(IU21="C+",2.5,IF(IU21="C",2,IF(IU21="D+",1.5,IF(IU21="D",1,0)))))))</f>
        <v>0</v>
      </c>
      <c r="IW21" s="55" t="str">
        <f>TEXT(IV21,"0.0")</f>
        <v>0.0</v>
      </c>
      <c r="IX21" s="170"/>
      <c r="IY21" s="401"/>
      <c r="IZ21" s="789"/>
      <c r="JA21" s="790"/>
      <c r="JB21" s="790"/>
      <c r="JC21" s="53">
        <f>ROUND((IZ21*0.4+JA21*0.6),1)</f>
        <v>0</v>
      </c>
      <c r="JD21" s="54">
        <f>ROUND(MAX((IZ21*0.4+JA21*0.6),(IZ21*0.4+JB21*0.6)),1)</f>
        <v>0</v>
      </c>
      <c r="JE21" s="183" t="str">
        <f>TEXT(JD21,"0.0")</f>
        <v>0.0</v>
      </c>
      <c r="JF21" s="51" t="str">
        <f>IF(JD21&gt;=8.5,"A",IF(JD21&gt;=8,"B+",IF(JD21&gt;=7,"B",IF(JD21&gt;=6.5,"C+",IF(JD21&gt;=5.5,"C",IF(JD21&gt;=5,"D+",IF(JD21&gt;=4,"D","F")))))))</f>
        <v>F</v>
      </c>
      <c r="JG21" s="55">
        <f>IF(JF21="A",4,IF(JF21="B+",3.5,IF(JF21="B",3,IF(JF21="C+",2.5,IF(JF21="C",2,IF(JF21="D+",1.5,IF(JF21="D",1,0)))))))</f>
        <v>0</v>
      </c>
      <c r="JH21" s="55" t="str">
        <f>TEXT(JG21,"0.0")</f>
        <v>0.0</v>
      </c>
      <c r="JI21" s="170"/>
      <c r="JJ21" s="401"/>
      <c r="JK21" s="1011"/>
      <c r="JL21" s="899"/>
      <c r="JM21" s="908"/>
      <c r="JN21" s="53">
        <f>ROUND((JK21*0.4+JL21*0.6),1)</f>
        <v>0</v>
      </c>
      <c r="JO21" s="54">
        <f>ROUND(MAX((JK21*0.4+JL21*0.6),(JK21*0.4+JM21*0.6)),1)</f>
        <v>0</v>
      </c>
      <c r="JP21" s="183" t="str">
        <f>TEXT(JO21,"0.0")</f>
        <v>0.0</v>
      </c>
      <c r="JQ21" s="51" t="str">
        <f>IF(JO21&gt;=8.5,"A",IF(JO21&gt;=8,"B+",IF(JO21&gt;=7,"B",IF(JO21&gt;=6.5,"C+",IF(JO21&gt;=5.5,"C",IF(JO21&gt;=5,"D+",IF(JO21&gt;=4,"D","F")))))))</f>
        <v>F</v>
      </c>
      <c r="JR21" s="55">
        <f>IF(JQ21="A",4,IF(JQ21="B+",3.5,IF(JQ21="B",3,IF(JQ21="C+",2.5,IF(JQ21="C",2,IF(JQ21="D+",1.5,IF(JQ21="D",1,0)))))))</f>
        <v>0</v>
      </c>
      <c r="JS21" s="55" t="str">
        <f>TEXT(JR21,"0.0")</f>
        <v>0.0</v>
      </c>
      <c r="JT21" s="170"/>
      <c r="JU21" s="401"/>
      <c r="JV21" s="909"/>
      <c r="JW21" s="910"/>
      <c r="JX21" s="910"/>
      <c r="JY21" s="910"/>
      <c r="JZ21" s="910"/>
      <c r="KA21" s="910"/>
      <c r="KB21" s="910"/>
      <c r="KC21" s="910"/>
      <c r="KD21" s="910"/>
      <c r="KE21" s="910"/>
      <c r="KF21" s="911"/>
      <c r="KG21" s="912"/>
    </row>
    <row r="22" spans="1:373" ht="18.75" x14ac:dyDescent="0.3">
      <c r="A22" s="1107"/>
      <c r="B22" s="126" t="s">
        <v>811</v>
      </c>
      <c r="C22" s="128" t="s">
        <v>814</v>
      </c>
      <c r="D22" s="1105" t="s">
        <v>655</v>
      </c>
      <c r="E22" s="1106" t="s">
        <v>656</v>
      </c>
      <c r="F22" s="404" t="s">
        <v>810</v>
      </c>
      <c r="G22" s="208"/>
      <c r="H22" s="207"/>
      <c r="CP22" s="528">
        <v>5</v>
      </c>
      <c r="CQ22" s="529"/>
      <c r="CR22" s="9"/>
      <c r="CS22" s="530">
        <f>ROUND((CP22*0.4+CQ22*0.6),1)</f>
        <v>2</v>
      </c>
      <c r="CT22" s="25">
        <f>ROUND(MAX((CP22*0.4+CQ22*0.6),(CP22*0.4+CR22*0.6)),1)</f>
        <v>2</v>
      </c>
      <c r="CU22" s="176" t="str">
        <f>TEXT(CT22,"0.0")</f>
        <v>2.0</v>
      </c>
      <c r="CV22" s="118" t="str">
        <f>IF(CT22&gt;=8.5,"A",IF(CT22&gt;=8,"B+",IF(CT22&gt;=7,"B",IF(CT22&gt;=6.5,"C+",IF(CT22&gt;=5.5,"C",IF(CT22&gt;=5,"D+",IF(CT22&gt;=4,"D","F")))))))</f>
        <v>F</v>
      </c>
      <c r="CW22" s="117">
        <f>IF(CV22="A",4,IF(CV22="B+",3.5,IF(CV22="B",3,IF(CV22="C+",2.5,IF(CV22="C",2,IF(CV22="D+",1.5,IF(CV22="D",1,0)))))))</f>
        <v>0</v>
      </c>
      <c r="CX22" s="117" t="str">
        <f>TEXT(CW22,"0.0")</f>
        <v>0.0</v>
      </c>
      <c r="CY22" s="10">
        <v>2</v>
      </c>
      <c r="CZ22" s="424"/>
      <c r="EH22" s="185">
        <v>0</v>
      </c>
      <c r="EI22" s="9"/>
      <c r="EJ22" s="9"/>
      <c r="EK22" s="5">
        <f>ROUND((EH22*0.4+EI22*0.6),1)</f>
        <v>0</v>
      </c>
      <c r="EL22" s="25">
        <f>ROUND(MAX((EH22*0.4+EI22*0.6),(EH22*0.4+EJ22*0.6)),1)</f>
        <v>0</v>
      </c>
      <c r="EM22" s="176" t="str">
        <f>TEXT(EL22,"0.0")</f>
        <v>0.0</v>
      </c>
      <c r="EN22" s="118" t="str">
        <f>IF(EL22&gt;=8.5,"A",IF(EL22&gt;=8,"B+",IF(EL22&gt;=7,"B",IF(EL22&gt;=6.5,"C+",IF(EL22&gt;=5.5,"C",IF(EL22&gt;=5,"D+",IF(EL22&gt;=4,"D","F")))))))</f>
        <v>F</v>
      </c>
      <c r="EO22" s="117">
        <f>IF(EN22="A",4,IF(EN22="B+",3.5,IF(EN22="B",3,IF(EN22="C+",2.5,IF(EN22="C",2,IF(EN22="D+",1.5,IF(EN22="D",1,0)))))))</f>
        <v>0</v>
      </c>
      <c r="EP22" s="117" t="str">
        <f>TEXT(EO22,"0.0")</f>
        <v>0.0</v>
      </c>
      <c r="EQ22" s="10">
        <v>4</v>
      </c>
      <c r="ER22" s="27"/>
      <c r="ES22" s="538">
        <v>0</v>
      </c>
      <c r="ET22" s="551"/>
      <c r="EU22" s="551"/>
      <c r="EV22" s="5">
        <f>ROUND((ES22*0.4+ET22*0.6),1)</f>
        <v>0</v>
      </c>
      <c r="EW22" s="25">
        <f>ROUND(MAX((ES22*0.4+ET22*0.6),(ES22*0.4+EU22*0.6)),1)</f>
        <v>0</v>
      </c>
      <c r="EX22" s="176" t="str">
        <f>TEXT(EW22,"0.0")</f>
        <v>0.0</v>
      </c>
      <c r="EY22" s="118" t="str">
        <f>IF(EW22&gt;=8.5,"A",IF(EW22&gt;=8,"B+",IF(EW22&gt;=7,"B",IF(EW22&gt;=6.5,"C+",IF(EW22&gt;=5.5,"C",IF(EW22&gt;=5,"D+",IF(EW22&gt;=4,"D","F")))))))</f>
        <v>F</v>
      </c>
      <c r="EZ22" s="117">
        <f>IF(EY22="A",4,IF(EY22="B+",3.5,IF(EY22="B",3,IF(EY22="C+",2.5,IF(EY22="C",2,IF(EY22="D+",1.5,IF(EY22="D",1,0)))))))</f>
        <v>0</v>
      </c>
      <c r="FA22" s="117" t="str">
        <f>TEXT(EZ22,"0.0")</f>
        <v>0.0</v>
      </c>
      <c r="FB22" s="10">
        <v>3</v>
      </c>
      <c r="FC22" s="27"/>
      <c r="FD22" s="564">
        <v>8</v>
      </c>
      <c r="FE22" s="565"/>
      <c r="FF22" s="565"/>
      <c r="FG22" s="533">
        <f>ROUND((FD22*0.4+FE22*0.6),1)</f>
        <v>3.2</v>
      </c>
      <c r="FH22" s="301">
        <f>ROUND(MAX((FD22*0.4+FE22*0.6),(FD22*0.4+FF22*0.6)),1)</f>
        <v>3.2</v>
      </c>
      <c r="FI22" s="294" t="str">
        <f>TEXT(FH22,"0.0")</f>
        <v>3.2</v>
      </c>
      <c r="FJ22" s="311" t="str">
        <f>IF(FH22&gt;=8.5,"A",IF(FH22&gt;=8,"B+",IF(FH22&gt;=7,"B",IF(FH22&gt;=6.5,"C+",IF(FH22&gt;=5.5,"C",IF(FH22&gt;=5,"D+",IF(FH22&gt;=4,"D","F")))))))</f>
        <v>F</v>
      </c>
      <c r="FK22" s="312">
        <f>IF(FJ22="A",4,IF(FJ22="B+",3.5,IF(FJ22="B",3,IF(FJ22="C+",2.5,IF(FJ22="C",2,IF(FJ22="D+",1.5,IF(FJ22="D",1,0)))))))</f>
        <v>0</v>
      </c>
      <c r="FL22" s="312" t="str">
        <f>TEXT(FK22,"0.0")</f>
        <v>0.0</v>
      </c>
      <c r="FM22" s="313">
        <v>2</v>
      </c>
      <c r="FN22" s="512"/>
      <c r="FO22" s="497">
        <f>CY22+DJ22+DU22+EF22+EQ22+FB22+FM22</f>
        <v>11</v>
      </c>
      <c r="GA22" s="833"/>
      <c r="GB22" s="800"/>
      <c r="GC22" s="800"/>
      <c r="GD22" s="5">
        <f>ROUND((GA22*0.4+GB22*0.6),1)</f>
        <v>0</v>
      </c>
      <c r="GE22" s="25">
        <f>ROUND(MAX((GA22*0.4+GB22*0.6),(GA22*0.4+GC22*0.6)),1)</f>
        <v>0</v>
      </c>
      <c r="GF22" s="176" t="str">
        <f>TEXT(GE22,"0.0")</f>
        <v>0.0</v>
      </c>
      <c r="GG22" s="118" t="str">
        <f>IF(GE22&gt;=8.5,"A",IF(GE22&gt;=8,"B+",IF(GE22&gt;=7,"B",IF(GE22&gt;=6.5,"C+",IF(GE22&gt;=5.5,"C",IF(GE22&gt;=5,"D+",IF(GE22&gt;=4,"D","F")))))))</f>
        <v>F</v>
      </c>
      <c r="GH22" s="117">
        <f>IF(GG22="A",4,IF(GG22="B+",3.5,IF(GG22="B",3,IF(GG22="C+",2.5,IF(GG22="C",2,IF(GG22="D+",1.5,IF(GG22="D",1,0)))))))</f>
        <v>0</v>
      </c>
      <c r="GI22" s="117" t="str">
        <f>TEXT(GH22,"0.0")</f>
        <v>0.0</v>
      </c>
      <c r="GJ22" s="10"/>
      <c r="GK22" s="27"/>
      <c r="GL22" s="159"/>
      <c r="GM22" s="163"/>
      <c r="GN22" s="640"/>
      <c r="GO22" s="5">
        <f>ROUND((GL22*0.4+GM22*0.6),1)</f>
        <v>0</v>
      </c>
      <c r="GP22" s="25">
        <f>ROUND(MAX((GL22*0.4+GM22*0.6),(GL22*0.4+GN22*0.6)),1)</f>
        <v>0</v>
      </c>
      <c r="GQ22" s="176" t="str">
        <f>TEXT(GP22,"0.0")</f>
        <v>0.0</v>
      </c>
      <c r="GR22" s="118" t="str">
        <f>IF(GP22&gt;=8.5,"A",IF(GP22&gt;=8,"B+",IF(GP22&gt;=7,"B",IF(GP22&gt;=6.5,"C+",IF(GP22&gt;=5.5,"C",IF(GP22&gt;=5,"D+",IF(GP22&gt;=4,"D","F")))))))</f>
        <v>F</v>
      </c>
      <c r="GS22" s="117">
        <f>IF(GR22="A",4,IF(GR22="B+",3.5,IF(GR22="B",3,IF(GR22="C+",2.5,IF(GR22="C",2,IF(GR22="D+",1.5,IF(GR22="D",1,0)))))))</f>
        <v>0</v>
      </c>
      <c r="GT22" s="117" t="str">
        <f>TEXT(GS22,"0.0")</f>
        <v>0.0</v>
      </c>
      <c r="GU22" s="781"/>
      <c r="GV22" s="27"/>
      <c r="GW22" s="159"/>
      <c r="GX22" s="163"/>
      <c r="GY22" s="640"/>
      <c r="GZ22" s="5">
        <f>ROUND((GW22*0.4+GX22*0.6),1)</f>
        <v>0</v>
      </c>
      <c r="HA22" s="25">
        <f>ROUND(MAX((GW22*0.4+GX22*0.6),(GW22*0.4+GY22*0.6)),1)</f>
        <v>0</v>
      </c>
      <c r="HB22" s="176" t="str">
        <f>TEXT(HA22,"0.0")</f>
        <v>0.0</v>
      </c>
      <c r="HC22" s="118" t="str">
        <f>IF(HA22&gt;=8.5,"A",IF(HA22&gt;=8,"B+",IF(HA22&gt;=7,"B",IF(HA22&gt;=6.5,"C+",IF(HA22&gt;=5.5,"C",IF(HA22&gt;=5,"D+",IF(HA22&gt;=4,"D","F")))))))</f>
        <v>F</v>
      </c>
      <c r="HD22" s="117">
        <f>IF(HC22="A",4,IF(HC22="B+",3.5,IF(HC22="B",3,IF(HC22="C+",2.5,IF(HC22="C",2,IF(HC22="D+",1.5,IF(HC22="D",1,0)))))))</f>
        <v>0</v>
      </c>
      <c r="HE22" s="117" t="str">
        <f>TEXT(HD22,"0.0")</f>
        <v>0.0</v>
      </c>
      <c r="HF22" s="10"/>
      <c r="HG22" s="28"/>
      <c r="HH22" s="159"/>
      <c r="HI22" s="163"/>
      <c r="HJ22" s="640"/>
      <c r="HK22" s="5">
        <f>ROUND((HH22*0.4+HI22*0.6),1)</f>
        <v>0</v>
      </c>
      <c r="HL22" s="25">
        <f>ROUND(MAX((HH22*0.4+HI22*0.6),(HH22*0.4+HJ22*0.6)),1)</f>
        <v>0</v>
      </c>
      <c r="HM22" s="176" t="str">
        <f>TEXT(HL22,"0.0")</f>
        <v>0.0</v>
      </c>
      <c r="HN22" s="118" t="str">
        <f>IF(HL22&gt;=8.5,"A",IF(HL22&gt;=8,"B+",IF(HL22&gt;=7,"B",IF(HL22&gt;=6.5,"C+",IF(HL22&gt;=5.5,"C",IF(HL22&gt;=5,"D+",IF(HL22&gt;=4,"D","F")))))))</f>
        <v>F</v>
      </c>
      <c r="HO22" s="117">
        <f>IF(HN22="A",4,IF(HN22="B+",3.5,IF(HN22="B",3,IF(HN22="C+",2.5,IF(HN22="C",2,IF(HN22="D+",1.5,IF(HN22="D",1,0)))))))</f>
        <v>0</v>
      </c>
      <c r="HP22" s="117" t="str">
        <f>TEXT(HO22,"0.0")</f>
        <v>0.0</v>
      </c>
      <c r="HQ22" s="10"/>
      <c r="HR22" s="27"/>
      <c r="HS22" s="362"/>
      <c r="HT22" s="121"/>
      <c r="HU22" s="121"/>
      <c r="HV22" s="5">
        <f>ROUND((HS22*0.4+HT22*0.6),1)</f>
        <v>0</v>
      </c>
      <c r="HW22" s="25">
        <f>ROUND(MAX((HS22*0.4+HT22*0.6),(HS22*0.4+HU22*0.6)),1)</f>
        <v>0</v>
      </c>
      <c r="HX22" s="176" t="str">
        <f>TEXT(HW22,"0.0")</f>
        <v>0.0</v>
      </c>
      <c r="HY22" s="118" t="str">
        <f>IF(HW22&gt;=8.5,"A",IF(HW22&gt;=8,"B+",IF(HW22&gt;=7,"B",IF(HW22&gt;=6.5,"C+",IF(HW22&gt;=5.5,"C",IF(HW22&gt;=5,"D+",IF(HW22&gt;=4,"D","F")))))))</f>
        <v>F</v>
      </c>
      <c r="HZ22" s="117">
        <f>IF(HY22="A",4,IF(HY22="B+",3.5,IF(HY22="B",3,IF(HY22="C+",2.5,IF(HY22="C",2,IF(HY22="D+",1.5,IF(HY22="D",1,0)))))))</f>
        <v>0</v>
      </c>
      <c r="IA22" s="117" t="str">
        <f>TEXT(HZ22,"0.0")</f>
        <v>0.0</v>
      </c>
      <c r="IB22" s="10"/>
      <c r="IC22" s="27"/>
      <c r="ID22" s="31"/>
      <c r="IE22" s="800"/>
      <c r="IF22" s="800"/>
      <c r="IG22" s="816">
        <f>ROUND((ID22*0.4+IE22*0.6),1)</f>
        <v>0</v>
      </c>
      <c r="IH22" s="817">
        <f>ROUND(MAX((ID22*0.4+IE22*0.6),(ID22*0.4+IF22*0.6)),1)</f>
        <v>0</v>
      </c>
      <c r="II22" s="818" t="str">
        <f>TEXT(IH22,"0.0")</f>
        <v>0.0</v>
      </c>
      <c r="IJ22" s="819" t="str">
        <f>IF(IH22&gt;=8.5,"A",IF(IH22&gt;=8,"B+",IF(IH22&gt;=7,"B",IF(IH22&gt;=6.5,"C+",IF(IH22&gt;=5.5,"C",IF(IH22&gt;=5,"D+",IF(IH22&gt;=4,"D","F")))))))</f>
        <v>F</v>
      </c>
      <c r="IK22" s="820">
        <f>IF(IJ22="A",4,IF(IJ22="B+",3.5,IF(IJ22="B",3,IF(IJ22="C+",2.5,IF(IJ22="C",2,IF(IJ22="D+",1.5,IF(IJ22="D",1,0)))))))</f>
        <v>0</v>
      </c>
      <c r="IL22" s="820" t="str">
        <f>TEXT(IK22,"0.0")</f>
        <v>0.0</v>
      </c>
      <c r="IM22" s="821">
        <v>2</v>
      </c>
      <c r="IN22" s="822"/>
      <c r="IO22" s="122"/>
      <c r="IP22" s="97"/>
      <c r="IQ22" s="97"/>
      <c r="IR22" s="5">
        <f>ROUND((IO22*0.4+IP22*0.6),1)</f>
        <v>0</v>
      </c>
      <c r="IS22" s="25">
        <f>ROUND(MAX((IO22*0.4+IP22*0.6),(IO22*0.4+IQ22*0.6)),1)</f>
        <v>0</v>
      </c>
      <c r="IT22" s="176" t="str">
        <f>TEXT(IS22,"0.0")</f>
        <v>0.0</v>
      </c>
      <c r="IU22" s="118" t="str">
        <f>IF(IS22&gt;=8.5,"A",IF(IS22&gt;=8,"B+",IF(IS22&gt;=7,"B",IF(IS22&gt;=6.5,"C+",IF(IS22&gt;=5.5,"C",IF(IS22&gt;=5,"D+",IF(IS22&gt;=4,"D","F")))))))</f>
        <v>F</v>
      </c>
      <c r="IV22" s="117">
        <f>IF(IU22="A",4,IF(IU22="B+",3.5,IF(IU22="B",3,IF(IU22="C+",2.5,IF(IU22="C",2,IF(IU22="D+",1.5,IF(IU22="D",1,0)))))))</f>
        <v>0</v>
      </c>
      <c r="IW22" s="117" t="str">
        <f>TEXT(IV22,"0.0")</f>
        <v>0.0</v>
      </c>
      <c r="IX22" s="10"/>
      <c r="IY22" s="27"/>
      <c r="IZ22" s="508"/>
      <c r="JA22" s="547"/>
      <c r="JB22" s="547"/>
      <c r="JC22" s="5">
        <f>ROUND((IZ22*0.4+JA22*0.6),1)</f>
        <v>0</v>
      </c>
      <c r="JD22" s="25">
        <f>ROUND(MAX((IZ22*0.4+JA22*0.6),(IZ22*0.4+JB22*0.6)),1)</f>
        <v>0</v>
      </c>
      <c r="JE22" s="176" t="str">
        <f>TEXT(JD22,"0.0")</f>
        <v>0.0</v>
      </c>
      <c r="JF22" s="118" t="str">
        <f>IF(JD22&gt;=8.5,"A",IF(JD22&gt;=8,"B+",IF(JD22&gt;=7,"B",IF(JD22&gt;=6.5,"C+",IF(JD22&gt;=5.5,"C",IF(JD22&gt;=5,"D+",IF(JD22&gt;=4,"D","F")))))))</f>
        <v>F</v>
      </c>
      <c r="JG22" s="117">
        <f>IF(JF22="A",4,IF(JF22="B+",3.5,IF(JF22="B",3,IF(JF22="C+",2.5,IF(JF22="C",2,IF(JF22="D+",1.5,IF(JF22="D",1,0)))))))</f>
        <v>0</v>
      </c>
      <c r="JH22" s="117" t="str">
        <f>TEXT(JG22,"0.0")</f>
        <v>0.0</v>
      </c>
      <c r="JI22" s="10"/>
      <c r="JJ22" s="27"/>
      <c r="JK22" s="31"/>
      <c r="JL22" s="800"/>
      <c r="JM22" s="801"/>
      <c r="JN22" s="5">
        <f>ROUND((JK22*0.4+JL22*0.6),1)</f>
        <v>0</v>
      </c>
      <c r="JO22" s="25">
        <f>ROUND(MAX((JK22*0.4+JL22*0.6),(JK22*0.4+JM22*0.6)),1)</f>
        <v>0</v>
      </c>
      <c r="JP22" s="176" t="str">
        <f>TEXT(JO22,"0.0")</f>
        <v>0.0</v>
      </c>
      <c r="JQ22" s="118" t="str">
        <f>IF(JO22&gt;=8.5,"A",IF(JO22&gt;=8,"B+",IF(JO22&gt;=7,"B",IF(JO22&gt;=6.5,"C+",IF(JO22&gt;=5.5,"C",IF(JO22&gt;=5,"D+",IF(JO22&gt;=4,"D","F")))))))</f>
        <v>F</v>
      </c>
      <c r="JR22" s="117">
        <f>IF(JQ22="A",4,IF(JQ22="B+",3.5,IF(JQ22="B",3,IF(JQ22="C+",2.5,IF(JQ22="C",2,IF(JQ22="D+",1.5,IF(JQ22="D",1,0)))))))</f>
        <v>0</v>
      </c>
      <c r="JS22" s="117" t="str">
        <f>TEXT(JR22,"0.0")</f>
        <v>0.0</v>
      </c>
      <c r="JT22" s="10"/>
      <c r="JU22" s="27"/>
      <c r="JV22" s="423"/>
      <c r="JW22" s="9"/>
      <c r="JX22" s="9"/>
      <c r="JY22" s="9"/>
      <c r="JZ22" s="9"/>
      <c r="KA22" s="9"/>
      <c r="KB22" s="9"/>
      <c r="KC22" s="9"/>
      <c r="KD22" s="9"/>
      <c r="KE22" s="9"/>
      <c r="KF22" s="424"/>
      <c r="KG22" s="872"/>
    </row>
    <row r="23" spans="1:373" ht="18.75" x14ac:dyDescent="0.3">
      <c r="A23" s="1108"/>
      <c r="B23" s="778" t="s">
        <v>811</v>
      </c>
      <c r="C23" s="127" t="s">
        <v>815</v>
      </c>
      <c r="D23" s="779" t="s">
        <v>804</v>
      </c>
      <c r="E23" s="780" t="s">
        <v>16</v>
      </c>
      <c r="G23" s="208"/>
      <c r="H23" s="207"/>
      <c r="EI23" s="447"/>
      <c r="GL23" s="548">
        <v>6.2</v>
      </c>
      <c r="GM23" s="785">
        <v>10</v>
      </c>
      <c r="GN23" s="773"/>
      <c r="GO23" s="295">
        <f>ROUND((GL23*0.4+GM23*0.6),1)</f>
        <v>8.5</v>
      </c>
      <c r="GP23" s="301">
        <f>ROUND(MAX((GL23*0.4+GM23*0.6),(GL23*0.4+GN23*0.6)),1)</f>
        <v>8.5</v>
      </c>
      <c r="GQ23" s="294" t="str">
        <f>TEXT(GP23,"0.0")</f>
        <v>8.5</v>
      </c>
      <c r="GR23" s="311" t="str">
        <f>IF(GP23&gt;=8.5,"A",IF(GP23&gt;=8,"B+",IF(GP23&gt;=7,"B",IF(GP23&gt;=6.5,"C+",IF(GP23&gt;=5.5,"C",IF(GP23&gt;=5,"D+",IF(GP23&gt;=4,"D","F")))))))</f>
        <v>A</v>
      </c>
      <c r="GS23" s="312">
        <f>IF(GR23="A",4,IF(GR23="B+",3.5,IF(GR23="B",3,IF(GR23="C+",2.5,IF(GR23="C",2,IF(GR23="D+",1.5,IF(GR23="D",1,0)))))))</f>
        <v>4</v>
      </c>
      <c r="GT23" s="312" t="str">
        <f>TEXT(GS23,"0.0")</f>
        <v>4.0</v>
      </c>
      <c r="GU23" s="786">
        <v>2</v>
      </c>
      <c r="GV23" s="512">
        <v>2</v>
      </c>
      <c r="GW23" s="793"/>
      <c r="GX23" s="798"/>
      <c r="GY23" s="793"/>
      <c r="GZ23" s="5">
        <f>ROUND((GW23*0.4+GX23*0.6),1)</f>
        <v>0</v>
      </c>
      <c r="HA23" s="25">
        <f>ROUND(MAX((GW23*0.4+GX23*0.6),(GW23*0.4+GY23*0.6)),1)</f>
        <v>0</v>
      </c>
      <c r="HB23" s="176" t="str">
        <f>TEXT(HA23,"0.0")</f>
        <v>0.0</v>
      </c>
      <c r="HC23" s="118" t="str">
        <f>IF(HA23&gt;=8.5,"A",IF(HA23&gt;=8,"B+",IF(HA23&gt;=7,"B",IF(HA23&gt;=6.5,"C+",IF(HA23&gt;=5.5,"C",IF(HA23&gt;=5,"D+",IF(HA23&gt;=4,"D","F")))))))</f>
        <v>F</v>
      </c>
      <c r="HD23" s="117">
        <f>IF(HC23="A",4,IF(HC23="B+",3.5,IF(HC23="B",3,IF(HC23="C+",2.5,IF(HC23="C",2,IF(HC23="D+",1.5,IF(HC23="D",1,0)))))))</f>
        <v>0</v>
      </c>
      <c r="HE23" s="117" t="str">
        <f>TEXT(HD23,"0.0")</f>
        <v>0.0</v>
      </c>
      <c r="HF23" s="10"/>
      <c r="HG23" s="28"/>
      <c r="HH23" s="548"/>
      <c r="HI23" s="785"/>
      <c r="HJ23" s="791"/>
      <c r="HK23" s="533">
        <f>ROUND((HH23*0.4+HI23*0.6),1)</f>
        <v>0</v>
      </c>
      <c r="HL23" s="534">
        <f>ROUND(MAX((HH23*0.4+HI23*0.6),(HH23*0.4+HJ23*0.6)),1)</f>
        <v>0</v>
      </c>
      <c r="HM23" s="535" t="str">
        <f>TEXT(HL23,"0.0")</f>
        <v>0.0</v>
      </c>
      <c r="HN23" s="536" t="str">
        <f>IF(HL23&gt;=8.5,"A",IF(HL23&gt;=8,"B+",IF(HL23&gt;=7,"B",IF(HL23&gt;=6.5,"C+",IF(HL23&gt;=5.5,"C",IF(HL23&gt;=5,"D+",IF(HL23&gt;=4,"D","F")))))))</f>
        <v>F</v>
      </c>
      <c r="HO23" s="537">
        <f>IF(HN23="A",4,IF(HN23="B+",3.5,IF(HN23="B",3,IF(HN23="C+",2.5,IF(HN23="C",2,IF(HN23="D+",1.5,IF(HN23="D",1,0)))))))</f>
        <v>0</v>
      </c>
      <c r="HP23" s="537" t="str">
        <f>TEXT(HO23,"0.0")</f>
        <v>0.0</v>
      </c>
      <c r="HQ23" s="464"/>
      <c r="HR23" s="465"/>
      <c r="HS23" s="844">
        <v>0</v>
      </c>
      <c r="HT23" s="845"/>
      <c r="HU23" s="846"/>
      <c r="HV23" s="838">
        <f>ROUND((HS23*0.4+HT23*0.6),1)</f>
        <v>0</v>
      </c>
      <c r="HW23" s="839">
        <f>ROUND(MAX((HS23*0.4+HT23*0.6),(HS23*0.4+HU23*0.6)),1)</f>
        <v>0</v>
      </c>
      <c r="HX23" s="840" t="str">
        <f>TEXT(HW23,"0.0")</f>
        <v>0.0</v>
      </c>
      <c r="HY23" s="841" t="str">
        <f>IF(HW23&gt;=8.5,"A",IF(HW23&gt;=8,"B+",IF(HW23&gt;=7,"B",IF(HW23&gt;=6.5,"C+",IF(HW23&gt;=5.5,"C",IF(HW23&gt;=5,"D+",IF(HW23&gt;=4,"D","F")))))))</f>
        <v>F</v>
      </c>
      <c r="HZ23" s="842">
        <f>IF(HY23="A",4,IF(HY23="B+",3.5,IF(HY23="B",3,IF(HY23="C+",2.5,IF(HY23="C",2,IF(HY23="D+",1.5,IF(HY23="D",1,0)))))))</f>
        <v>0</v>
      </c>
      <c r="IA23" s="842" t="str">
        <f>TEXT(HZ23,"0.0")</f>
        <v>0.0</v>
      </c>
      <c r="IB23" s="843">
        <v>3</v>
      </c>
      <c r="IC23" s="465"/>
      <c r="ID23" s="837">
        <v>0</v>
      </c>
      <c r="IE23" s="836"/>
      <c r="IF23" s="836"/>
      <c r="IO23" s="805">
        <v>0</v>
      </c>
      <c r="IP23" s="531"/>
      <c r="IQ23" s="531"/>
      <c r="IR23" s="295">
        <f>ROUND((IO23*0.4+IP23*0.6),1)</f>
        <v>0</v>
      </c>
      <c r="IS23" s="301">
        <f>ROUND(MAX((IO23*0.4+IP23*0.6),(IO23*0.4+IQ23*0.6)),1)</f>
        <v>0</v>
      </c>
      <c r="IT23" s="294" t="str">
        <f>TEXT(IS23,"0.0")</f>
        <v>0.0</v>
      </c>
      <c r="IU23" s="311" t="str">
        <f>IF(IS23&gt;=8.5,"A",IF(IS23&gt;=8,"B+",IF(IS23&gt;=7,"B",IF(IS23&gt;=6.5,"C+",IF(IS23&gt;=5.5,"C",IF(IS23&gt;=5,"D+",IF(IS23&gt;=4,"D","F")))))))</f>
        <v>F</v>
      </c>
      <c r="IV23" s="312">
        <f>IF(IU23="A",4,IF(IU23="B+",3.5,IF(IU23="B",3,IF(IU23="C+",2.5,IF(IU23="C",2,IF(IU23="D+",1.5,IF(IU23="D",1,0)))))))</f>
        <v>0</v>
      </c>
      <c r="IW23" s="312" t="str">
        <f>TEXT(IV23,"0.0")</f>
        <v>0.0</v>
      </c>
      <c r="IX23" s="313">
        <v>3</v>
      </c>
      <c r="IY23" s="512"/>
      <c r="JK23" s="804">
        <v>0</v>
      </c>
      <c r="JL23" s="799"/>
      <c r="JM23" s="799"/>
      <c r="JN23" s="295">
        <f>ROUND((JK23*0.4+JL23*0.6),1)</f>
        <v>0</v>
      </c>
      <c r="JO23" s="301">
        <f>ROUND(MAX((JK23*0.4+JL23*0.6),(JK23*0.4+JM23*0.6)),1)</f>
        <v>0</v>
      </c>
      <c r="JP23" s="294" t="str">
        <f>TEXT(JO23,"0.0")</f>
        <v>0.0</v>
      </c>
      <c r="JQ23" s="311" t="str">
        <f>IF(JO23&gt;=8.5,"A",IF(JO23&gt;=8,"B+",IF(JO23&gt;=7,"B",IF(JO23&gt;=6.5,"C+",IF(JO23&gt;=5.5,"C",IF(JO23&gt;=5,"D+",IF(JO23&gt;=4,"D","F")))))))</f>
        <v>F</v>
      </c>
      <c r="JR23" s="312">
        <f>IF(JQ23="A",4,IF(JQ23="B+",3.5,IF(JQ23="B",3,IF(JQ23="C+",2.5,IF(JQ23="C",2,IF(JQ23="D+",1.5,IF(JQ23="D",1,0)))))))</f>
        <v>0</v>
      </c>
      <c r="JS23" s="312" t="str">
        <f>TEXT(JR23,"0.0")</f>
        <v>0.0</v>
      </c>
      <c r="JT23" s="313">
        <v>3</v>
      </c>
      <c r="JU23" s="512"/>
      <c r="JV23" s="751"/>
      <c r="JW23" s="516"/>
      <c r="JX23" s="516"/>
      <c r="JY23" s="516"/>
      <c r="JZ23" s="516"/>
      <c r="KA23" s="516"/>
      <c r="KB23" s="516"/>
      <c r="KC23" s="516"/>
      <c r="KD23" s="516"/>
      <c r="KE23" s="516"/>
      <c r="KF23" s="517"/>
      <c r="KG23" s="872"/>
    </row>
    <row r="24" spans="1:373" s="14" customFormat="1" ht="18.75" x14ac:dyDescent="0.3">
      <c r="A24" s="611">
        <v>2</v>
      </c>
      <c r="B24" s="611" t="s">
        <v>99</v>
      </c>
      <c r="C24" s="612" t="s">
        <v>196</v>
      </c>
      <c r="D24" s="613" t="s">
        <v>197</v>
      </c>
      <c r="E24" s="614" t="s">
        <v>147</v>
      </c>
      <c r="F24" s="442" t="s">
        <v>807</v>
      </c>
      <c r="G24" s="209" t="s">
        <v>321</v>
      </c>
      <c r="H24" s="210" t="s">
        <v>16</v>
      </c>
      <c r="I24" s="355" t="s">
        <v>637</v>
      </c>
      <c r="J24" s="375">
        <v>6</v>
      </c>
      <c r="K24" s="182" t="str">
        <f t="shared" ref="K24:K39" si="257">TEXT(J24,"0.0")</f>
        <v>6.0</v>
      </c>
      <c r="L24" s="302" t="str">
        <f t="shared" ref="L24:L39" si="258">IF(J24&gt;=8.5,"A",IF(J24&gt;=8,"B+",IF(J24&gt;=7,"B",IF(J24&gt;=6.5,"C+",IF(J24&gt;=5.5,"C",IF(J24&gt;=5,"D+",IF(J24&gt;=4,"D","F")))))))</f>
        <v>C</v>
      </c>
      <c r="M24" s="117">
        <f t="shared" ref="M24:M39" si="259">IF(L24="A",4,IF(L24="B+",3.5,IF(L24="B",3,IF(L24="C+",2.5,IF(L24="C",2,IF(L24="D+",1.5,IF(L24="D",1,0)))))))</f>
        <v>2</v>
      </c>
      <c r="N24" s="67" t="str">
        <f t="shared" ref="N24:N39" si="260">TEXT(M24,"0.0")</f>
        <v>2.0</v>
      </c>
      <c r="O24" s="357">
        <v>5</v>
      </c>
      <c r="P24" s="180" t="str">
        <f t="shared" ref="P24:P39" si="261">TEXT(O24,"0.0")</f>
        <v>5.0</v>
      </c>
      <c r="Q24" s="118" t="str">
        <f t="shared" ref="Q24:Q39" si="262">IF(O24&gt;=8.5,"A",IF(O24&gt;=8,"B+",IF(O24&gt;=7,"B",IF(O24&gt;=6.5,"C+",IF(O24&gt;=5.5,"C",IF(O24&gt;=5,"D+",IF(O24&gt;=4,"D","F")))))))</f>
        <v>D+</v>
      </c>
      <c r="R24" s="117">
        <f t="shared" ref="R24:R39" si="263">IF(Q24="A",4,IF(Q24="B+",3.5,IF(Q24="B",3,IF(Q24="C+",2.5,IF(Q24="C",2,IF(Q24="D+",1.5,IF(Q24="D",1,0)))))))</f>
        <v>1.5</v>
      </c>
      <c r="S24" s="67" t="str">
        <f t="shared" ref="S24:S39" si="264">TEXT(R24,"0.0")</f>
        <v>1.5</v>
      </c>
      <c r="T24" s="559">
        <v>8.8000000000000007</v>
      </c>
      <c r="U24" s="560">
        <v>8</v>
      </c>
      <c r="V24" s="152"/>
      <c r="W24" s="566">
        <f t="shared" ref="W24:W40" si="265">ROUND((T24*0.4+U24*0.6),1)</f>
        <v>8.3000000000000007</v>
      </c>
      <c r="X24" s="567">
        <f t="shared" ref="X24:X40" si="266">ROUND(MAX((T24*0.4+U24*0.6),(T24*0.4+V24*0.6)),1)</f>
        <v>8.3000000000000007</v>
      </c>
      <c r="Y24" s="568" t="str">
        <f t="shared" ref="Y24:Y39" si="267">TEXT(X24,"0.0")</f>
        <v>8.3</v>
      </c>
      <c r="Z24" s="708" t="str">
        <f t="shared" ref="Z24:Z40" si="268">IF(X24&gt;=8.5,"A",IF(X24&gt;=8,"B+",IF(X24&gt;=7,"B",IF(X24&gt;=6.5,"C+",IF(X24&gt;=5.5,"C",IF(X24&gt;=5,"D+",IF(X24&gt;=4,"D","F")))))))</f>
        <v>B+</v>
      </c>
      <c r="AA24" s="117">
        <f t="shared" ref="AA24:AA40" si="269">IF(Z24="A",4,IF(Z24="B+",3.5,IF(Z24="B",3,IF(Z24="C+",2.5,IF(Z24="C",2,IF(Z24="D+",1.5,IF(Z24="D",1,0)))))))</f>
        <v>3.5</v>
      </c>
      <c r="AB24" s="117" t="str">
        <f t="shared" ref="AB24:AB40" si="270">TEXT(AA24,"0.0")</f>
        <v>3.5</v>
      </c>
      <c r="AC24" s="10">
        <v>3</v>
      </c>
      <c r="AD24" s="28">
        <v>3</v>
      </c>
      <c r="AE24" s="134">
        <v>5</v>
      </c>
      <c r="AF24" s="135">
        <v>1</v>
      </c>
      <c r="AG24" s="365"/>
      <c r="AH24" s="53">
        <f t="shared" ref="AH24:AH39" si="271">ROUND((AE24*0.4+AF24*0.6),1)</f>
        <v>2.6</v>
      </c>
      <c r="AI24" s="54">
        <f t="shared" ref="AI24:AI39" si="272">ROUND(MAX((AE24*0.4+AF24*0.6),(AE24*0.4+AG24*0.6)),1)</f>
        <v>2.6</v>
      </c>
      <c r="AJ24" s="183" t="str">
        <f t="shared" ref="AJ24:AJ39" si="273">TEXT(AI24,"0.0")</f>
        <v>2.6</v>
      </c>
      <c r="AK24" s="51" t="str">
        <f t="shared" ref="AK24:AK39" si="274">IF(AI24&gt;=8.5,"A",IF(AI24&gt;=8,"B+",IF(AI24&gt;=7,"B",IF(AI24&gt;=6.5,"C+",IF(AI24&gt;=5.5,"C",IF(AI24&gt;=5,"D+",IF(AI24&gt;=4,"D","F")))))))</f>
        <v>F</v>
      </c>
      <c r="AL24" s="55">
        <f t="shared" ref="AL24:AL39" si="275">IF(AK24="A",4,IF(AK24="B+",3.5,IF(AK24="B",3,IF(AK24="C+",2.5,IF(AK24="C",2,IF(AK24="D+",1.5,IF(AK24="D",1,0)))))))</f>
        <v>0</v>
      </c>
      <c r="AM24" s="55" t="str">
        <f t="shared" ref="AM24:AM39" si="276">TEXT(AL24,"0.0")</f>
        <v>0.0</v>
      </c>
      <c r="AN24" s="112">
        <v>3</v>
      </c>
      <c r="AO24" s="88"/>
      <c r="AP24" s="172">
        <v>5</v>
      </c>
      <c r="AQ24" s="343"/>
      <c r="AR24" s="136">
        <v>5</v>
      </c>
      <c r="AS24" s="5">
        <f t="shared" ref="AS24:AS39" si="277">ROUND((AP24*0.4+AQ24*0.6),1)</f>
        <v>2</v>
      </c>
      <c r="AT24" s="25">
        <f t="shared" ref="AT24:AT39" si="278">ROUND(MAX((AP24*0.4+AQ24*0.6),(AP24*0.4+AR24*0.6)),1)</f>
        <v>5</v>
      </c>
      <c r="AU24" s="176" t="str">
        <f t="shared" ref="AU24:AU39" si="279">TEXT(AT24,"0.0")</f>
        <v>5.0</v>
      </c>
      <c r="AV24" s="118" t="str">
        <f t="shared" ref="AV24:AV39" si="280">IF(AT24&gt;=8.5,"A",IF(AT24&gt;=8,"B+",IF(AT24&gt;=7,"B",IF(AT24&gt;=6.5,"C+",IF(AT24&gt;=5.5,"C",IF(AT24&gt;=5,"D+",IF(AT24&gt;=4,"D","F")))))))</f>
        <v>D+</v>
      </c>
      <c r="AW24" s="117">
        <f t="shared" ref="AW24:AW39" si="281">IF(AV24="A",4,IF(AV24="B+",3.5,IF(AV24="B",3,IF(AV24="C+",2.5,IF(AV24="C",2,IF(AV24="D+",1.5,IF(AV24="D",1,0)))))))</f>
        <v>1.5</v>
      </c>
      <c r="AX24" s="117" t="str">
        <f t="shared" ref="AX24:AX39" si="282">TEXT(AW24,"0.0")</f>
        <v>1.5</v>
      </c>
      <c r="AY24" s="10">
        <v>3</v>
      </c>
      <c r="AZ24" s="28">
        <v>3</v>
      </c>
      <c r="BA24" s="267">
        <v>2.7</v>
      </c>
      <c r="BB24" s="135"/>
      <c r="BC24" s="136"/>
      <c r="BD24" s="5">
        <f t="shared" ref="BD24:BD40" si="283">ROUND((BA24*0.4+BB24*0.6),1)</f>
        <v>1.1000000000000001</v>
      </c>
      <c r="BE24" s="25">
        <f t="shared" ref="BE24:BE40" si="284">ROUND(MAX((BA24*0.4+BB24*0.6),(BA24*0.4+BC24*0.6)),1)</f>
        <v>1.1000000000000001</v>
      </c>
      <c r="BF24" s="176" t="str">
        <f t="shared" ref="BF24:BF39" si="285">TEXT(BE24,"0.0")</f>
        <v>1.1</v>
      </c>
      <c r="BG24" s="118" t="str">
        <f t="shared" ref="BG24:BG40" si="286">IF(BE24&gt;=8.5,"A",IF(BE24&gt;=8,"B+",IF(BE24&gt;=7,"B",IF(BE24&gt;=6.5,"C+",IF(BE24&gt;=5.5,"C",IF(BE24&gt;=5,"D+",IF(BE24&gt;=4,"D","F")))))))</f>
        <v>F</v>
      </c>
      <c r="BH24" s="117">
        <f t="shared" ref="BH24:BH40" si="287">IF(BG24="A",4,IF(BG24="B+",3.5,IF(BG24="B",3,IF(BG24="C+",2.5,IF(BG24="C",2,IF(BG24="D+",1.5,IF(BG24="D",1,0)))))))</f>
        <v>0</v>
      </c>
      <c r="BI24" s="117" t="str">
        <f t="shared" ref="BI24:BI40" si="288">TEXT(BH24,"0.0")</f>
        <v>0.0</v>
      </c>
      <c r="BJ24" s="10">
        <v>4</v>
      </c>
      <c r="BK24" s="28"/>
      <c r="BL24" s="122">
        <v>5.0999999999999996</v>
      </c>
      <c r="BM24" s="121">
        <v>3</v>
      </c>
      <c r="BN24" s="121">
        <v>2</v>
      </c>
      <c r="BO24" s="5">
        <f t="shared" ref="BO24:BO39" si="289">ROUND((BL24*0.4+BM24*0.6),1)</f>
        <v>3.8</v>
      </c>
      <c r="BP24" s="25">
        <f t="shared" ref="BP24:BP39" si="290">ROUND(MAX((BL24*0.4+BM24*0.6),(BL24*0.4+BN24*0.6)),1)</f>
        <v>3.8</v>
      </c>
      <c r="BQ24" s="176" t="str">
        <f t="shared" ref="BQ24:BQ39" si="291">TEXT(BP24,"0.0")</f>
        <v>3.8</v>
      </c>
      <c r="BR24" s="118" t="str">
        <f t="shared" ref="BR24:BR39" si="292">IF(BP24&gt;=8.5,"A",IF(BP24&gt;=8,"B+",IF(BP24&gt;=7,"B",IF(BP24&gt;=6.5,"C+",IF(BP24&gt;=5.5,"C",IF(BP24&gt;=5,"D+",IF(BP24&gt;=4,"D","F")))))))</f>
        <v>F</v>
      </c>
      <c r="BS24" s="117">
        <f t="shared" ref="BS24:BS39" si="293">IF(BR24="A",4,IF(BR24="B+",3.5,IF(BR24="B",3,IF(BR24="C+",2.5,IF(BR24="C",2,IF(BR24="D+",1.5,IF(BR24="D",1,0)))))))</f>
        <v>0</v>
      </c>
      <c r="BT24" s="117" t="str">
        <f t="shared" ref="BT24:BT39" si="294">TEXT(BS24,"0.0")</f>
        <v>0.0</v>
      </c>
      <c r="BU24" s="10">
        <v>3</v>
      </c>
      <c r="BV24" s="27"/>
      <c r="BW24" s="185">
        <v>0</v>
      </c>
      <c r="BX24" s="163"/>
      <c r="BY24" s="163"/>
      <c r="BZ24" s="5">
        <f>ROUND((BW24*0.4+BX24*0.6),1)</f>
        <v>0</v>
      </c>
      <c r="CA24" s="25">
        <f>ROUND(MAX((BW24*0.4+BX24*0.6),(BW24*0.4+BY24*0.6)),1)</f>
        <v>0</v>
      </c>
      <c r="CB24" s="176" t="str">
        <f>TEXT(CA24,"0.0")</f>
        <v>0.0</v>
      </c>
      <c r="CC24" s="118" t="str">
        <f>IF(CA24&gt;=8.5,"A",IF(CA24&gt;=8,"B+",IF(CA24&gt;=7,"B",IF(CA24&gt;=6.5,"C+",IF(CA24&gt;=5.5,"C",IF(CA24&gt;=5,"D+",IF(CA24&gt;=4,"D","F")))))))</f>
        <v>F</v>
      </c>
      <c r="CD24" s="117">
        <f>IF(CC24="A",4,IF(CC24="B+",3.5,IF(CC24="B",3,IF(CC24="C+",2.5,IF(CC24="C",2,IF(CC24="D+",1.5,IF(CC24="D",1,0)))))))</f>
        <v>0</v>
      </c>
      <c r="CE24" s="117" t="str">
        <f>TEXT(CD24,"0.0")</f>
        <v>0.0</v>
      </c>
      <c r="CF24" s="10">
        <v>2</v>
      </c>
      <c r="CG24" s="27"/>
      <c r="CH24" s="111">
        <f t="shared" ref="CH24:CH39" si="295">AC24+AN24+AY24+BJ24+BU24+CF24</f>
        <v>18</v>
      </c>
      <c r="CI24" s="109">
        <f t="shared" ref="CI24:CI39" si="296">(AA24*AC24+AL24*AN24+AW24*AY24+BH24*BJ24+BS24*BU24+CD24*CF24)/CH24</f>
        <v>0.83333333333333337</v>
      </c>
      <c r="CJ24" s="105" t="str">
        <f t="shared" ref="CJ24:CJ39" si="297">TEXT(CI24,"0.00")</f>
        <v>0.83</v>
      </c>
      <c r="CK24" s="410" t="str">
        <f>IF(AND(CI24&lt;0.8),"Cảnh báo KQHT","Lên lớp")</f>
        <v>Lên lớp</v>
      </c>
      <c r="CL24" s="107">
        <f t="shared" ref="CL24:CL39" si="298">AD24+AO24+AZ24+BK24+BV24+CG24</f>
        <v>6</v>
      </c>
      <c r="CM24" s="108">
        <f xml:space="preserve"> (AA24*AD24+AL24*AO24+AW24*AZ24+BH24*BK24+BS24*BV24+CD24*CG24)/CL24</f>
        <v>2.5</v>
      </c>
      <c r="CN24" s="412" t="str">
        <f>IF(AND(CM24&lt;1.2),"Cảnh báo KQHT","Lên lớp")</f>
        <v>Lên lớp</v>
      </c>
      <c r="CO24" s="420" t="s">
        <v>490</v>
      </c>
      <c r="CP24" s="510">
        <v>0</v>
      </c>
      <c r="CQ24" s="519"/>
      <c r="CR24" s="519"/>
      <c r="CS24" s="17">
        <f>ROUND((CP24*0.4+CQ24*0.6),1)</f>
        <v>0</v>
      </c>
      <c r="CT24" s="18">
        <f>ROUND(MAX((CP24*0.4+CQ24*0.6),(CP24*0.4+CR24*0.6)),1)</f>
        <v>0</v>
      </c>
      <c r="CU24" s="180" t="str">
        <f>TEXT(CT24,"0.0")</f>
        <v>0.0</v>
      </c>
      <c r="CV24" s="11" t="str">
        <f>IF(CT24&gt;=8.5,"A",IF(CT24&gt;=8,"B+",IF(CT24&gt;=7,"B",IF(CT24&gt;=6.5,"C+",IF(CT24&gt;=5.5,"C",IF(CT24&gt;=5,"D+",IF(CT24&gt;=4,"D","F")))))))</f>
        <v>F</v>
      </c>
      <c r="CW24" s="12">
        <f>IF(CV24="A",4,IF(CV24="B+",3.5,IF(CV24="B",3,IF(CV24="C+",2.5,IF(CV24="C",2,IF(CV24="D+",1.5,IF(CV24="D",1,0)))))))</f>
        <v>0</v>
      </c>
      <c r="CX24" s="12" t="str">
        <f>TEXT(CW24,"0.0")</f>
        <v>0.0</v>
      </c>
      <c r="CY24" s="13">
        <v>2</v>
      </c>
      <c r="CZ24" s="30"/>
      <c r="DA24" s="185">
        <v>0.6</v>
      </c>
      <c r="DB24" s="97"/>
      <c r="DC24" s="97"/>
      <c r="DD24" s="5">
        <f>ROUND((DA24*0.4+DB24*0.6),1)</f>
        <v>0.2</v>
      </c>
      <c r="DE24" s="25">
        <f>ROUND(MAX((DA24*0.4+DB24*0.6),(DA24*0.4+DC24*0.6)),1)</f>
        <v>0.2</v>
      </c>
      <c r="DF24" s="176" t="str">
        <f>TEXT(DE24,"0.0")</f>
        <v>0.2</v>
      </c>
      <c r="DG24" s="118" t="str">
        <f>IF(DE24&gt;=8.5,"A",IF(DE24&gt;=8,"B+",IF(DE24&gt;=7,"B",IF(DE24&gt;=6.5,"C+",IF(DE24&gt;=5.5,"C",IF(DE24&gt;=5,"D+",IF(DE24&gt;=4,"D","F")))))))</f>
        <v>F</v>
      </c>
      <c r="DH24" s="117">
        <f>IF(DG24="A",4,IF(DG24="B+",3.5,IF(DG24="B",3,IF(DG24="C+",2.5,IF(DG24="C",2,IF(DG24="D+",1.5,IF(DG24="D",1,0)))))))</f>
        <v>0</v>
      </c>
      <c r="DI24" s="117" t="str">
        <f>TEXT(DH24,"0.0")</f>
        <v>0.0</v>
      </c>
      <c r="DJ24" s="10">
        <v>2</v>
      </c>
      <c r="DK24" s="27"/>
      <c r="DL24" s="185">
        <v>0</v>
      </c>
      <c r="DM24" s="97"/>
      <c r="DN24" s="97"/>
      <c r="DO24" s="5">
        <f>ROUND((DL24*0.4+DM24*0.6),1)</f>
        <v>0</v>
      </c>
      <c r="DP24" s="25">
        <f>ROUND(MAX((DL24*0.4+DM24*0.6),(DL24*0.4+DN24*0.6)),1)</f>
        <v>0</v>
      </c>
      <c r="DQ24" s="176" t="str">
        <f>TEXT(DP24,"0.0")</f>
        <v>0.0</v>
      </c>
      <c r="DR24" s="118" t="str">
        <f>IF(DP24&gt;=8.5,"A",IF(DP24&gt;=8,"B+",IF(DP24&gt;=7,"B",IF(DP24&gt;=6.5,"C+",IF(DP24&gt;=5.5,"C",IF(DP24&gt;=5,"D+",IF(DP24&gt;=4,"D","F")))))))</f>
        <v>F</v>
      </c>
      <c r="DS24" s="117">
        <f>IF(DR24="A",4,IF(DR24="B+",3.5,IF(DR24="B",3,IF(DR24="C+",2.5,IF(DR24="C",2,IF(DR24="D+",1.5,IF(DR24="D",1,0)))))))</f>
        <v>0</v>
      </c>
      <c r="DT24" s="117" t="str">
        <f>TEXT(DS24,"0.0")</f>
        <v>0.0</v>
      </c>
      <c r="DU24" s="10">
        <v>2</v>
      </c>
      <c r="DV24" s="27"/>
      <c r="DW24" s="185"/>
      <c r="DX24" s="97"/>
      <c r="DY24" s="97"/>
      <c r="DZ24" s="5">
        <f>ROUND((DW24*0.4+DX24*0.6),1)</f>
        <v>0</v>
      </c>
      <c r="EA24" s="25">
        <f>ROUND(MAX((DW24*0.4+DX24*0.6),(DW24*0.4+DY24*0.6)),1)</f>
        <v>0</v>
      </c>
      <c r="EB24" s="176" t="str">
        <f>TEXT(EA24,"0.0")</f>
        <v>0.0</v>
      </c>
      <c r="EC24" s="118" t="str">
        <f>IF(EA24&gt;=8.5,"A",IF(EA24&gt;=8,"B+",IF(EA24&gt;=7,"B",IF(EA24&gt;=6.5,"C+",IF(EA24&gt;=5.5,"C",IF(EA24&gt;=5,"D+",IF(EA24&gt;=4,"D","F")))))))</f>
        <v>F</v>
      </c>
      <c r="ED24" s="117">
        <f>IF(EC24="A",4,IF(EC24="B+",3.5,IF(EC24="B",3,IF(EC24="C+",2.5,IF(EC24="C",2,IF(EC24="D+",1.5,IF(EC24="D",1,0)))))))</f>
        <v>0</v>
      </c>
      <c r="EE24" s="117" t="str">
        <f>TEXT(ED24,"0.0")</f>
        <v>0.0</v>
      </c>
      <c r="EF24" s="10">
        <v>3</v>
      </c>
      <c r="EG24" s="27"/>
      <c r="EH24" s="122">
        <v>0</v>
      </c>
      <c r="EI24" s="97"/>
      <c r="EJ24" s="97"/>
      <c r="EK24" s="5">
        <f>ROUND((EH24*0.4+EI24*0.6),1)</f>
        <v>0</v>
      </c>
      <c r="EL24" s="25">
        <f>ROUND(MAX((EH24*0.4+EI24*0.6),(EH24*0.4+EJ24*0.6)),1)</f>
        <v>0</v>
      </c>
      <c r="EM24" s="176" t="str">
        <f>TEXT(EL24,"0.0")</f>
        <v>0.0</v>
      </c>
      <c r="EN24" s="118" t="str">
        <f>IF(EL24&gt;=8.5,"A",IF(EL24&gt;=8,"B+",IF(EL24&gt;=7,"B",IF(EL24&gt;=6.5,"C+",IF(EL24&gt;=5.5,"C",IF(EL24&gt;=5,"D+",IF(EL24&gt;=4,"D","F")))))))</f>
        <v>F</v>
      </c>
      <c r="EO24" s="117">
        <f>IF(EN24="A",4,IF(EN24="B+",3.5,IF(EN24="B",3,IF(EN24="C+",2.5,IF(EN24="C",2,IF(EN24="D+",1.5,IF(EN24="D",1,0)))))))</f>
        <v>0</v>
      </c>
      <c r="EP24" s="117" t="str">
        <f>TEXT(EO24,"0.0")</f>
        <v>0.0</v>
      </c>
      <c r="EQ24" s="10">
        <v>4</v>
      </c>
      <c r="ER24" s="27"/>
      <c r="ES24" s="185">
        <v>0</v>
      </c>
      <c r="ET24" s="97"/>
      <c r="EU24" s="97"/>
      <c r="EV24" s="5">
        <f>ROUND((ES24*0.4+ET24*0.6),1)</f>
        <v>0</v>
      </c>
      <c r="EW24" s="25">
        <f>ROUND(MAX((ES24*0.4+ET24*0.6),(ES24*0.4+EU24*0.6)),1)</f>
        <v>0</v>
      </c>
      <c r="EX24" s="176" t="str">
        <f>TEXT(EW24,"0.0")</f>
        <v>0.0</v>
      </c>
      <c r="EY24" s="118" t="str">
        <f>IF(EW24&gt;=8.5,"A",IF(EW24&gt;=8,"B+",IF(EW24&gt;=7,"B",IF(EW24&gt;=6.5,"C+",IF(EW24&gt;=5.5,"C",IF(EW24&gt;=5,"D+",IF(EW24&gt;=4,"D","F")))))))</f>
        <v>F</v>
      </c>
      <c r="EZ24" s="117">
        <f>IF(EY24="A",4,IF(EY24="B+",3.5,IF(EY24="B",3,IF(EY24="C+",2.5,IF(EY24="C",2,IF(EY24="D+",1.5,IF(EY24="D",1,0)))))))</f>
        <v>0</v>
      </c>
      <c r="FA24" s="117" t="str">
        <f>TEXT(EZ24,"0.0")</f>
        <v>0.0</v>
      </c>
      <c r="FB24" s="10">
        <v>3</v>
      </c>
      <c r="FC24" s="27"/>
      <c r="FD24" s="545"/>
      <c r="FE24" s="546"/>
      <c r="FF24" s="546"/>
      <c r="FG24" s="17">
        <f>ROUND((FD24*0.4+FE24*0.6),1)</f>
        <v>0</v>
      </c>
      <c r="FH24" s="18">
        <f>ROUND(MAX((FD24*0.4+FE24*0.6),(FD24*0.4+FF24*0.6)),1)</f>
        <v>0</v>
      </c>
      <c r="FI24" s="180" t="str">
        <f>TEXT(FH24,"0.0")</f>
        <v>0.0</v>
      </c>
      <c r="FJ24" s="11" t="str">
        <f>IF(FH24&gt;=8.5,"A",IF(FH24&gt;=8,"B+",IF(FH24&gt;=7,"B",IF(FH24&gt;=6.5,"C+",IF(FH24&gt;=5.5,"C",IF(FH24&gt;=5,"D+",IF(FH24&gt;=4,"D","F")))))))</f>
        <v>F</v>
      </c>
      <c r="FK24" s="12">
        <f>IF(FJ24="A",4,IF(FJ24="B+",3.5,IF(FJ24="B",3,IF(FJ24="C+",2.5,IF(FJ24="C",2,IF(FJ24="D+",1.5,IF(FJ24="D",1,0)))))))</f>
        <v>0</v>
      </c>
      <c r="FL24" s="12" t="str">
        <f>TEXT(FK24,"0.0")</f>
        <v>0.0</v>
      </c>
      <c r="FM24" s="13">
        <v>2</v>
      </c>
      <c r="FN24" s="30"/>
      <c r="FO24" s="497">
        <f>CY24+DJ24+DU24+EF24+EQ24+FB24+FM24</f>
        <v>18</v>
      </c>
      <c r="FP24" s="498">
        <f>(CW24*CY24+DH24*DJ24+DS24*DU24+ED24*EF24+EO24*EQ24+EZ24*FB24+FK24*FM24)/FO24</f>
        <v>0</v>
      </c>
      <c r="FQ24" s="499" t="str">
        <f>TEXT(FP24,"0.00")</f>
        <v>0.00</v>
      </c>
      <c r="FR24" s="600" t="str">
        <f>IF(AND(FP24&lt;1),"Cảnh báo KQHT","Lên lớp")</f>
        <v>Cảnh báo KQHT</v>
      </c>
      <c r="FS24" s="497">
        <f>CH24+FO24</f>
        <v>36</v>
      </c>
      <c r="FT24" s="498">
        <f>(CI24*CH24+FO24*FP24)/FS24</f>
        <v>0.41666666666666669</v>
      </c>
      <c r="FU24" s="499" t="str">
        <f>TEXT(FT24,"0.00")</f>
        <v>0.42</v>
      </c>
      <c r="FV24" s="504">
        <f>AD24+AO24+AZ24+BK24+BV24+CG24+CZ24+DK24+DV24+EG24+ER24+FC24+FN24</f>
        <v>6</v>
      </c>
      <c r="FW24" s="500">
        <f>(FN24*FH24+FC24*EW24+ER24*EL24+EG24*EA24+DV24*DP24+DK24*DE24+CZ24*CT24+CG24*CA24+BV24*BP24+BK24*BE24+AZ24*AT24+AO24*AI24+AD24*X24)/FV24</f>
        <v>6.6500000000000012</v>
      </c>
      <c r="FX24" s="501">
        <f>(AA24*AD24+AL24*AO24+AW24*AZ24+BH24*BK24+BS24*BV24+CD24*CG24+CW24*CZ24+DH24*DK24+DS24*DV24+ED24*EG24+EO24*ER24+EZ24*FC24+FK24*FN24)/FV24</f>
        <v>2.5</v>
      </c>
      <c r="FY24" s="502" t="str">
        <f>IF(AND(FX24&lt;1.2),"Cảnh báo KQHT","Lên lớp")</f>
        <v>Lên lớp</v>
      </c>
      <c r="FZ24" s="503"/>
      <c r="GA24" s="769"/>
      <c r="GB24" s="769"/>
      <c r="GC24" s="769"/>
      <c r="GD24" s="769"/>
      <c r="GE24" s="769"/>
      <c r="GF24" s="769"/>
      <c r="GG24" s="769"/>
      <c r="GH24" s="769"/>
      <c r="GI24" s="769"/>
      <c r="GJ24" s="769"/>
      <c r="GK24" s="768"/>
      <c r="GL24" s="768"/>
      <c r="GM24" s="768"/>
      <c r="GN24" s="768"/>
      <c r="GO24" s="768"/>
      <c r="GP24" s="768"/>
      <c r="GQ24" s="768"/>
      <c r="GR24" s="768"/>
      <c r="GS24" s="768"/>
      <c r="GT24" s="768"/>
      <c r="GU24" s="159"/>
      <c r="GV24" s="140"/>
      <c r="GW24" s="140"/>
      <c r="GX24" s="621">
        <f>ROUND((GU24*0.4+GV24*0.6),1)</f>
        <v>0</v>
      </c>
      <c r="GY24" s="381">
        <f>ROUND(MAX((GU24*0.4+GV24*0.6),(GU24*0.4+GW24*0.6)),1)</f>
        <v>0</v>
      </c>
      <c r="GZ24" s="381" t="str">
        <f>TEXT(GY24,"0.0")</f>
        <v>0.0</v>
      </c>
      <c r="HA24" s="620" t="str">
        <f>IF(GY24&gt;=8.5,"A",IF(GY24&gt;=8,"B+",IF(GY24&gt;=7,"B",IF(GY24&gt;=6.5,"C+",IF(GY24&gt;=5.5,"C",IF(GY24&gt;=5,"D+",IF(GY24&gt;=4,"D","F")))))))</f>
        <v>F</v>
      </c>
      <c r="HB24" s="381">
        <f>IF(HA24="A",4,IF(HA24="B+",3.5,IF(HA24="B",3,IF(HA24="C+",2.5,IF(HA24="C",2,IF(HA24="D+",1.5,IF(HA24="D",1,0)))))))</f>
        <v>0</v>
      </c>
      <c r="HC24" s="381" t="str">
        <f>TEXT(HB24,"0.0")</f>
        <v>0.0</v>
      </c>
      <c r="HD24" s="622">
        <v>3</v>
      </c>
      <c r="HE24" s="628">
        <v>3</v>
      </c>
      <c r="HF24" s="125"/>
      <c r="HG24" s="125"/>
      <c r="HH24" s="125"/>
      <c r="HI24" s="125"/>
      <c r="HJ24" s="125"/>
      <c r="HK24" s="125"/>
      <c r="HL24" s="125"/>
      <c r="HM24" s="125"/>
    </row>
    <row r="25" spans="1:373" s="21" customFormat="1" ht="18.75" x14ac:dyDescent="0.3">
      <c r="A25" s="611">
        <v>15</v>
      </c>
      <c r="B25" s="611" t="s">
        <v>99</v>
      </c>
      <c r="C25" s="612" t="s">
        <v>224</v>
      </c>
      <c r="D25" s="613" t="s">
        <v>225</v>
      </c>
      <c r="E25" s="614" t="s">
        <v>40</v>
      </c>
      <c r="F25" s="442" t="s">
        <v>806</v>
      </c>
      <c r="G25" s="209" t="s">
        <v>334</v>
      </c>
      <c r="H25" s="210" t="s">
        <v>16</v>
      </c>
      <c r="I25" s="355" t="s">
        <v>379</v>
      </c>
      <c r="J25" s="376">
        <v>6.3</v>
      </c>
      <c r="K25" s="381" t="str">
        <f t="shared" si="257"/>
        <v>6.3</v>
      </c>
      <c r="L25" s="302" t="str">
        <f t="shared" si="258"/>
        <v>C</v>
      </c>
      <c r="M25" s="117">
        <f t="shared" si="259"/>
        <v>2</v>
      </c>
      <c r="N25" s="67" t="str">
        <f t="shared" si="260"/>
        <v>2.0</v>
      </c>
      <c r="O25" s="358">
        <v>6</v>
      </c>
      <c r="P25" s="180" t="str">
        <f t="shared" si="261"/>
        <v>6.0</v>
      </c>
      <c r="Q25" s="118" t="str">
        <f t="shared" si="262"/>
        <v>C</v>
      </c>
      <c r="R25" s="117">
        <f t="shared" si="263"/>
        <v>2</v>
      </c>
      <c r="S25" s="67" t="str">
        <f t="shared" si="264"/>
        <v>2.0</v>
      </c>
      <c r="T25" s="153">
        <v>7.7</v>
      </c>
      <c r="U25" s="123">
        <v>6</v>
      </c>
      <c r="V25" s="154"/>
      <c r="W25" s="5">
        <f t="shared" si="265"/>
        <v>6.7</v>
      </c>
      <c r="X25" s="25">
        <f t="shared" si="266"/>
        <v>6.7</v>
      </c>
      <c r="Y25" s="176" t="str">
        <f t="shared" si="267"/>
        <v>6.7</v>
      </c>
      <c r="Z25" s="118" t="str">
        <f t="shared" si="268"/>
        <v>C+</v>
      </c>
      <c r="AA25" s="117">
        <f t="shared" si="269"/>
        <v>2.5</v>
      </c>
      <c r="AB25" s="117" t="str">
        <f t="shared" si="270"/>
        <v>2.5</v>
      </c>
      <c r="AC25" s="10">
        <v>3</v>
      </c>
      <c r="AD25" s="28">
        <v>3</v>
      </c>
      <c r="AE25" s="153">
        <v>5</v>
      </c>
      <c r="AF25" s="123">
        <v>5</v>
      </c>
      <c r="AG25" s="154"/>
      <c r="AH25" s="53">
        <f t="shared" si="271"/>
        <v>5</v>
      </c>
      <c r="AI25" s="54">
        <f t="shared" si="272"/>
        <v>5</v>
      </c>
      <c r="AJ25" s="183" t="str">
        <f t="shared" si="273"/>
        <v>5.0</v>
      </c>
      <c r="AK25" s="51" t="str">
        <f t="shared" si="274"/>
        <v>D+</v>
      </c>
      <c r="AL25" s="55">
        <f t="shared" si="275"/>
        <v>1.5</v>
      </c>
      <c r="AM25" s="55" t="str">
        <f t="shared" si="276"/>
        <v>1.5</v>
      </c>
      <c r="AN25" s="112">
        <v>3</v>
      </c>
      <c r="AO25" s="88">
        <v>3</v>
      </c>
      <c r="AP25" s="153">
        <v>8.8000000000000007</v>
      </c>
      <c r="AQ25" s="123">
        <v>8</v>
      </c>
      <c r="AR25" s="154"/>
      <c r="AS25" s="5">
        <f t="shared" si="277"/>
        <v>8.3000000000000007</v>
      </c>
      <c r="AT25" s="25">
        <f t="shared" si="278"/>
        <v>8.3000000000000007</v>
      </c>
      <c r="AU25" s="176" t="str">
        <f t="shared" si="279"/>
        <v>8.3</v>
      </c>
      <c r="AV25" s="118" t="str">
        <f t="shared" si="280"/>
        <v>B+</v>
      </c>
      <c r="AW25" s="117">
        <f t="shared" si="281"/>
        <v>3.5</v>
      </c>
      <c r="AX25" s="117" t="str">
        <f t="shared" si="282"/>
        <v>3.5</v>
      </c>
      <c r="AY25" s="10">
        <v>3</v>
      </c>
      <c r="AZ25" s="28">
        <v>3</v>
      </c>
      <c r="BA25" s="159">
        <v>5.8</v>
      </c>
      <c r="BB25" s="140">
        <v>6</v>
      </c>
      <c r="BC25" s="154"/>
      <c r="BD25" s="5">
        <f t="shared" si="283"/>
        <v>5.9</v>
      </c>
      <c r="BE25" s="25">
        <f t="shared" si="284"/>
        <v>5.9</v>
      </c>
      <c r="BF25" s="176" t="str">
        <f t="shared" si="285"/>
        <v>5.9</v>
      </c>
      <c r="BG25" s="118" t="str">
        <f t="shared" si="286"/>
        <v>C</v>
      </c>
      <c r="BH25" s="117">
        <f t="shared" si="287"/>
        <v>2</v>
      </c>
      <c r="BI25" s="117" t="str">
        <f t="shared" si="288"/>
        <v>2.0</v>
      </c>
      <c r="BJ25" s="10">
        <v>4</v>
      </c>
      <c r="BK25" s="28">
        <v>4</v>
      </c>
      <c r="BL25" s="122">
        <v>5.0999999999999996</v>
      </c>
      <c r="BM25" s="121">
        <v>2</v>
      </c>
      <c r="BN25" s="121">
        <v>4</v>
      </c>
      <c r="BO25" s="5">
        <f t="shared" si="289"/>
        <v>3.2</v>
      </c>
      <c r="BP25" s="25">
        <f t="shared" si="290"/>
        <v>4.4000000000000004</v>
      </c>
      <c r="BQ25" s="176" t="str">
        <f t="shared" si="291"/>
        <v>4.4</v>
      </c>
      <c r="BR25" s="118" t="str">
        <f t="shared" si="292"/>
        <v>D</v>
      </c>
      <c r="BS25" s="117">
        <f t="shared" si="293"/>
        <v>1</v>
      </c>
      <c r="BT25" s="117" t="str">
        <f t="shared" si="294"/>
        <v>1.0</v>
      </c>
      <c r="BU25" s="10">
        <v>3</v>
      </c>
      <c r="BV25" s="27">
        <v>3</v>
      </c>
      <c r="BW25" s="159">
        <v>6</v>
      </c>
      <c r="BX25" s="163">
        <v>7</v>
      </c>
      <c r="BY25" s="163"/>
      <c r="BZ25" s="5">
        <f>ROUND((BW25*0.4+BX25*0.6),1)</f>
        <v>6.6</v>
      </c>
      <c r="CA25" s="25">
        <f>ROUND(MAX((BW25*0.4+BX25*0.6),(BW25*0.4+BY25*0.6)),1)</f>
        <v>6.6</v>
      </c>
      <c r="CB25" s="176" t="str">
        <f>TEXT(CA25,"0.0")</f>
        <v>6.6</v>
      </c>
      <c r="CC25" s="118" t="str">
        <f>IF(CA25&gt;=8.5,"A",IF(CA25&gt;=8,"B+",IF(CA25&gt;=7,"B",IF(CA25&gt;=6.5,"C+",IF(CA25&gt;=5.5,"C",IF(CA25&gt;=5,"D+",IF(CA25&gt;=4,"D","F")))))))</f>
        <v>C+</v>
      </c>
      <c r="CD25" s="117">
        <f>IF(CC25="A",4,IF(CC25="B+",3.5,IF(CC25="B",3,IF(CC25="C+",2.5,IF(CC25="C",2,IF(CC25="D+",1.5,IF(CC25="D",1,0)))))))</f>
        <v>2.5</v>
      </c>
      <c r="CE25" s="117" t="str">
        <f>TEXT(CD25,"0.0")</f>
        <v>2.5</v>
      </c>
      <c r="CF25" s="10">
        <v>2</v>
      </c>
      <c r="CG25" s="27">
        <v>2</v>
      </c>
      <c r="CH25" s="111">
        <f t="shared" si="295"/>
        <v>18</v>
      </c>
      <c r="CI25" s="109">
        <f t="shared" si="296"/>
        <v>2.1388888888888888</v>
      </c>
      <c r="CJ25" s="105" t="str">
        <f t="shared" si="297"/>
        <v>2.14</v>
      </c>
      <c r="CK25" s="106"/>
      <c r="CL25" s="107">
        <f t="shared" si="298"/>
        <v>18</v>
      </c>
      <c r="CM25" s="108">
        <f xml:space="preserve"> (AA25*AD25+AL25*AO25+AW25*AZ25+BH25*BK25+BS25*BV25+CD25*CG25)/CL25</f>
        <v>2.1388888888888888</v>
      </c>
      <c r="CN25" s="412" t="str">
        <f>IF(AND(CM25&lt;1.2),"Cảnh báo KQHT","Lên lớp")</f>
        <v>Lên lớp</v>
      </c>
      <c r="CO25" s="421"/>
      <c r="CP25" s="185">
        <v>0</v>
      </c>
      <c r="CQ25" s="97"/>
      <c r="CR25" s="97"/>
      <c r="CS25" s="5">
        <f>ROUND((CP25*0.4+CQ25*0.6),1)</f>
        <v>0</v>
      </c>
      <c r="CT25" s="25">
        <f>ROUND(MAX((CP25*0.4+CQ25*0.6),(CP25*0.4+CR25*0.6)),1)</f>
        <v>0</v>
      </c>
      <c r="CU25" s="176" t="str">
        <f>TEXT(CT25,"0.0")</f>
        <v>0.0</v>
      </c>
      <c r="CV25" s="118" t="str">
        <f>IF(CT25&gt;=8.5,"A",IF(CT25&gt;=8,"B+",IF(CT25&gt;=7,"B",IF(CT25&gt;=6.5,"C+",IF(CT25&gt;=5.5,"C",IF(CT25&gt;=5,"D+",IF(CT25&gt;=4,"D","F")))))))</f>
        <v>F</v>
      </c>
      <c r="CW25" s="117">
        <f>IF(CV25="A",4,IF(CV25="B+",3.5,IF(CV25="B",3,IF(CV25="C+",2.5,IF(CV25="C",2,IF(CV25="D+",1.5,IF(CV25="D",1,0)))))))</f>
        <v>0</v>
      </c>
      <c r="CX25" s="117" t="str">
        <f>TEXT(CW25,"0.0")</f>
        <v>0.0</v>
      </c>
      <c r="CY25" s="10">
        <v>2</v>
      </c>
      <c r="CZ25" s="27"/>
      <c r="DA25" s="185">
        <v>0</v>
      </c>
      <c r="DB25" s="97"/>
      <c r="DC25" s="97"/>
      <c r="DD25" s="5">
        <f>ROUND((DA25*0.4+DB25*0.6),1)</f>
        <v>0</v>
      </c>
      <c r="DE25" s="25">
        <f>ROUND(MAX((DA25*0.4+DB25*0.6),(DA25*0.4+DC25*0.6)),1)</f>
        <v>0</v>
      </c>
      <c r="DF25" s="176" t="str">
        <f>TEXT(DE25,"0.0")</f>
        <v>0.0</v>
      </c>
      <c r="DG25" s="118" t="str">
        <f>IF(DE25&gt;=8.5,"A",IF(DE25&gt;=8,"B+",IF(DE25&gt;=7,"B",IF(DE25&gt;=6.5,"C+",IF(DE25&gt;=5.5,"C",IF(DE25&gt;=5,"D+",IF(DE25&gt;=4,"D","F")))))))</f>
        <v>F</v>
      </c>
      <c r="DH25" s="117">
        <f>IF(DG25="A",4,IF(DG25="B+",3.5,IF(DG25="B",3,IF(DG25="C+",2.5,IF(DG25="C",2,IF(DG25="D+",1.5,IF(DG25="D",1,0)))))))</f>
        <v>0</v>
      </c>
      <c r="DI25" s="117" t="str">
        <f>TEXT(DH25,"0.0")</f>
        <v>0.0</v>
      </c>
      <c r="DJ25" s="10">
        <v>2</v>
      </c>
      <c r="DK25" s="27"/>
      <c r="DL25" s="185">
        <v>0</v>
      </c>
      <c r="DM25" s="97"/>
      <c r="DN25" s="97"/>
      <c r="DO25" s="5">
        <f>ROUND((DL25*0.4+DM25*0.6),1)</f>
        <v>0</v>
      </c>
      <c r="DP25" s="25">
        <f>ROUND(MAX((DL25*0.4+DM25*0.6),(DL25*0.4+DN25*0.6)),1)</f>
        <v>0</v>
      </c>
      <c r="DQ25" s="176" t="str">
        <f>TEXT(DP25,"0.0")</f>
        <v>0.0</v>
      </c>
      <c r="DR25" s="118" t="str">
        <f>IF(DP25&gt;=8.5,"A",IF(DP25&gt;=8,"B+",IF(DP25&gt;=7,"B",IF(DP25&gt;=6.5,"C+",IF(DP25&gt;=5.5,"C",IF(DP25&gt;=5,"D+",IF(DP25&gt;=4,"D","F")))))))</f>
        <v>F</v>
      </c>
      <c r="DS25" s="117">
        <f>IF(DR25="A",4,IF(DR25="B+",3.5,IF(DR25="B",3,IF(DR25="C+",2.5,IF(DR25="C",2,IF(DR25="D+",1.5,IF(DR25="D",1,0)))))))</f>
        <v>0</v>
      </c>
      <c r="DT25" s="117" t="str">
        <f>TEXT(DS25,"0.0")</f>
        <v>0.0</v>
      </c>
      <c r="DU25" s="10">
        <v>2</v>
      </c>
      <c r="DV25" s="27"/>
      <c r="DW25" s="185"/>
      <c r="DX25" s="97"/>
      <c r="DY25" s="97"/>
      <c r="DZ25" s="5">
        <f>ROUND((DW25*0.4+DX25*0.6),1)</f>
        <v>0</v>
      </c>
      <c r="EA25" s="25">
        <f>ROUND(MAX((DW25*0.4+DX25*0.6),(DW25*0.4+DY25*0.6)),1)</f>
        <v>0</v>
      </c>
      <c r="EB25" s="176" t="str">
        <f>TEXT(EA25,"0.0")</f>
        <v>0.0</v>
      </c>
      <c r="EC25" s="118" t="str">
        <f>IF(EA25&gt;=8.5,"A",IF(EA25&gt;=8,"B+",IF(EA25&gt;=7,"B",IF(EA25&gt;=6.5,"C+",IF(EA25&gt;=5.5,"C",IF(EA25&gt;=5,"D+",IF(EA25&gt;=4,"D","F")))))))</f>
        <v>F</v>
      </c>
      <c r="ED25" s="117">
        <f>IF(EC25="A",4,IF(EC25="B+",3.5,IF(EC25="B",3,IF(EC25="C+",2.5,IF(EC25="C",2,IF(EC25="D+",1.5,IF(EC25="D",1,0)))))))</f>
        <v>0</v>
      </c>
      <c r="EE25" s="117" t="str">
        <f>TEXT(ED25,"0.0")</f>
        <v>0.0</v>
      </c>
      <c r="EF25" s="10">
        <v>3</v>
      </c>
      <c r="EG25" s="27"/>
      <c r="EH25" s="185">
        <v>0</v>
      </c>
      <c r="EI25" s="97"/>
      <c r="EJ25" s="97"/>
      <c r="EK25" s="5">
        <f>ROUND((EH25*0.4+EI25*0.6),1)</f>
        <v>0</v>
      </c>
      <c r="EL25" s="25">
        <f>ROUND(MAX((EH25*0.4+EI25*0.6),(EH25*0.4+EJ25*0.6)),1)</f>
        <v>0</v>
      </c>
      <c r="EM25" s="176" t="str">
        <f>TEXT(EL25,"0.0")</f>
        <v>0.0</v>
      </c>
      <c r="EN25" s="118" t="str">
        <f>IF(EL25&gt;=8.5,"A",IF(EL25&gt;=8,"B+",IF(EL25&gt;=7,"B",IF(EL25&gt;=6.5,"C+",IF(EL25&gt;=5.5,"C",IF(EL25&gt;=5,"D+",IF(EL25&gt;=4,"D","F")))))))</f>
        <v>F</v>
      </c>
      <c r="EO25" s="117">
        <f>IF(EN25="A",4,IF(EN25="B+",3.5,IF(EN25="B",3,IF(EN25="C+",2.5,IF(EN25="C",2,IF(EN25="D+",1.5,IF(EN25="D",1,0)))))))</f>
        <v>0</v>
      </c>
      <c r="EP25" s="117" t="str">
        <f>TEXT(EO25,"0.0")</f>
        <v>0.0</v>
      </c>
      <c r="EQ25" s="10">
        <v>4</v>
      </c>
      <c r="ER25" s="27"/>
      <c r="ES25" s="185">
        <v>0</v>
      </c>
      <c r="ET25" s="97"/>
      <c r="EU25" s="97"/>
      <c r="EV25" s="5">
        <f>ROUND((ES25*0.4+ET25*0.6),1)</f>
        <v>0</v>
      </c>
      <c r="EW25" s="25">
        <f>ROUND(MAX((ES25*0.4+ET25*0.6),(ES25*0.4+EU25*0.6)),1)</f>
        <v>0</v>
      </c>
      <c r="EX25" s="176" t="str">
        <f>TEXT(EW25,"0.0")</f>
        <v>0.0</v>
      </c>
      <c r="EY25" s="118" t="str">
        <f>IF(EW25&gt;=8.5,"A",IF(EW25&gt;=8,"B+",IF(EW25&gt;=7,"B",IF(EW25&gt;=6.5,"C+",IF(EW25&gt;=5.5,"C",IF(EW25&gt;=5,"D+",IF(EW25&gt;=4,"D","F")))))))</f>
        <v>F</v>
      </c>
      <c r="EZ25" s="117">
        <f>IF(EY25="A",4,IF(EY25="B+",3.5,IF(EY25="B",3,IF(EY25="C+",2.5,IF(EY25="C",2,IF(EY25="D+",1.5,IF(EY25="D",1,0)))))))</f>
        <v>0</v>
      </c>
      <c r="FA25" s="117" t="str">
        <f>TEXT(EZ25,"0.0")</f>
        <v>0.0</v>
      </c>
      <c r="FB25" s="10">
        <v>3</v>
      </c>
      <c r="FC25" s="27"/>
      <c r="FD25" s="508"/>
      <c r="FE25" s="547"/>
      <c r="FF25" s="547"/>
      <c r="FG25" s="5">
        <f>ROUND((FD25*0.4+FE25*0.6),1)</f>
        <v>0</v>
      </c>
      <c r="FH25" s="25">
        <f>ROUND(MAX((FD25*0.4+FE25*0.6),(FD25*0.4+FF25*0.6)),1)</f>
        <v>0</v>
      </c>
      <c r="FI25" s="176" t="str">
        <f>TEXT(FH25,"0.0")</f>
        <v>0.0</v>
      </c>
      <c r="FJ25" s="118" t="str">
        <f>IF(FH25&gt;=8.5,"A",IF(FH25&gt;=8,"B+",IF(FH25&gt;=7,"B",IF(FH25&gt;=6.5,"C+",IF(FH25&gt;=5.5,"C",IF(FH25&gt;=5,"D+",IF(FH25&gt;=4,"D","F")))))))</f>
        <v>F</v>
      </c>
      <c r="FK25" s="117">
        <f>IF(FJ25="A",4,IF(FJ25="B+",3.5,IF(FJ25="B",3,IF(FJ25="C+",2.5,IF(FJ25="C",2,IF(FJ25="D+",1.5,IF(FJ25="D",1,0)))))))</f>
        <v>0</v>
      </c>
      <c r="FL25" s="117" t="str">
        <f>TEXT(FK25,"0.0")</f>
        <v>0.0</v>
      </c>
      <c r="FM25" s="10">
        <v>2</v>
      </c>
      <c r="FN25" s="27"/>
      <c r="FO25" s="497">
        <f>CY25+DJ25+DU25+EF25+EQ25+FB25+FM25</f>
        <v>18</v>
      </c>
      <c r="FP25" s="498">
        <f>(CW25*CY25+DH25*DJ25+DS25*DU25+ED25*EF25+EO25*EQ25+EZ25*FB25+FK25*FM25)/FO25</f>
        <v>0</v>
      </c>
      <c r="FQ25" s="499" t="str">
        <f>TEXT(FP25,"0.00")</f>
        <v>0.00</v>
      </c>
      <c r="FR25" s="600" t="str">
        <f>IF(AND(FP25&lt;1),"Cảnh báo KQHT","Lên lớp")</f>
        <v>Cảnh báo KQHT</v>
      </c>
      <c r="FS25" s="497">
        <f>CH25+FO25</f>
        <v>36</v>
      </c>
      <c r="FT25" s="498">
        <f>(CI25*CH25+FO25*FP25)/FS25</f>
        <v>1.0694444444444444</v>
      </c>
      <c r="FU25" s="499" t="str">
        <f>TEXT(FT25,"0.00")</f>
        <v>1.07</v>
      </c>
      <c r="FV25" s="504">
        <f>AD25+AO25+AZ25+BK25+BV25+CG25+CZ25+DK25+DV25+EG25+ER25+FC25+FN25</f>
        <v>18</v>
      </c>
      <c r="FW25" s="500">
        <f>(FN25*FH25+FC25*EW25+ER25*EL25+EG25*EA25+DV25*DP25+DK25*DE25+CZ25*CT25+CG25*CA25+BV25*BP25+BK25*BE25+AZ25*AT25+AO25*AI25+AD25*X25)/FV25</f>
        <v>6.1111111111111107</v>
      </c>
      <c r="FX25" s="501">
        <f>(AA25*AD25+AL25*AO25+AW25*AZ25+BH25*BK25+BS25*BV25+CD25*CG25+CW25*CZ25+DH25*DK25+DS25*DV25+ED25*EG25+EO25*ER25+EZ25*FC25+FK25*FN25)/FV25</f>
        <v>2.1388888888888888</v>
      </c>
      <c r="FY25" s="502" t="str">
        <f>IF(AND(FX25&lt;1.2),"Cảnh báo KQHT","Lên lớp")</f>
        <v>Lên lớp</v>
      </c>
      <c r="FZ25" s="489"/>
      <c r="GA25" s="489"/>
      <c r="GB25" s="489"/>
      <c r="GC25" s="489"/>
      <c r="GD25" s="489"/>
      <c r="GE25" s="489"/>
      <c r="GF25" s="489"/>
      <c r="GG25" s="489"/>
      <c r="GH25" s="489"/>
      <c r="GI25" s="489"/>
      <c r="GJ25" s="489"/>
      <c r="GK25" s="767"/>
      <c r="GL25" s="767"/>
      <c r="GM25" s="767"/>
      <c r="GN25" s="767"/>
      <c r="GO25" s="767"/>
      <c r="GP25" s="767"/>
      <c r="GQ25" s="767"/>
      <c r="GR25" s="767"/>
      <c r="GS25" s="767"/>
      <c r="GT25" s="767"/>
      <c r="GU25" s="772"/>
      <c r="GV25" s="154"/>
      <c r="GW25" s="154"/>
      <c r="GX25" s="154"/>
      <c r="GY25" s="154"/>
      <c r="GZ25" s="154"/>
      <c r="HA25" s="154"/>
      <c r="HB25" s="154"/>
      <c r="HC25" s="154"/>
      <c r="HD25" s="154"/>
      <c r="HE25" s="771"/>
      <c r="HF25" s="776"/>
      <c r="HG25" s="776"/>
      <c r="HH25" s="776"/>
      <c r="HI25" s="776"/>
      <c r="HJ25" s="776"/>
      <c r="HK25" s="776"/>
      <c r="HL25" s="776"/>
      <c r="HM25" s="776"/>
    </row>
    <row r="26" spans="1:373" ht="18.75" x14ac:dyDescent="0.3">
      <c r="A26" s="611">
        <v>48</v>
      </c>
      <c r="B26" s="611" t="s">
        <v>99</v>
      </c>
      <c r="C26" s="747" t="s">
        <v>298</v>
      </c>
      <c r="D26" s="613" t="s">
        <v>299</v>
      </c>
      <c r="E26" s="614" t="s">
        <v>43</v>
      </c>
      <c r="F26" s="442" t="s">
        <v>805</v>
      </c>
      <c r="G26" s="209" t="s">
        <v>367</v>
      </c>
      <c r="H26" s="210" t="s">
        <v>16</v>
      </c>
      <c r="I26" s="355" t="s">
        <v>394</v>
      </c>
      <c r="J26" s="385">
        <v>5.5</v>
      </c>
      <c r="K26" s="381" t="str">
        <f t="shared" si="257"/>
        <v>5.5</v>
      </c>
      <c r="L26" s="302" t="str">
        <f t="shared" si="258"/>
        <v>C</v>
      </c>
      <c r="M26" s="117">
        <f t="shared" si="259"/>
        <v>2</v>
      </c>
      <c r="N26" s="67" t="str">
        <f t="shared" si="260"/>
        <v>2.0</v>
      </c>
      <c r="O26" s="361">
        <v>5</v>
      </c>
      <c r="P26" s="180" t="str">
        <f t="shared" si="261"/>
        <v>5.0</v>
      </c>
      <c r="Q26" s="118" t="str">
        <f t="shared" si="262"/>
        <v>D+</v>
      </c>
      <c r="R26" s="117">
        <f t="shared" si="263"/>
        <v>1.5</v>
      </c>
      <c r="S26" s="67" t="str">
        <f t="shared" si="264"/>
        <v>1.5</v>
      </c>
      <c r="T26" s="273">
        <v>6</v>
      </c>
      <c r="U26" s="275">
        <v>5</v>
      </c>
      <c r="V26" s="275"/>
      <c r="W26" s="60">
        <f t="shared" si="265"/>
        <v>5.4</v>
      </c>
      <c r="X26" s="114">
        <f t="shared" si="266"/>
        <v>5.4</v>
      </c>
      <c r="Y26" s="176" t="str">
        <f t="shared" si="267"/>
        <v>5.4</v>
      </c>
      <c r="Z26" s="115" t="str">
        <f t="shared" si="268"/>
        <v>D+</v>
      </c>
      <c r="AA26" s="116">
        <f t="shared" si="269"/>
        <v>1.5</v>
      </c>
      <c r="AB26" s="116" t="str">
        <f t="shared" si="270"/>
        <v>1.5</v>
      </c>
      <c r="AC26" s="61">
        <v>3</v>
      </c>
      <c r="AD26" s="27">
        <v>3</v>
      </c>
      <c r="AE26" s="280">
        <v>7.4</v>
      </c>
      <c r="AF26" s="297">
        <v>7</v>
      </c>
      <c r="AG26" s="195"/>
      <c r="AH26" s="53">
        <f t="shared" si="271"/>
        <v>7.2</v>
      </c>
      <c r="AI26" s="54">
        <f t="shared" si="272"/>
        <v>7.2</v>
      </c>
      <c r="AJ26" s="183" t="str">
        <f t="shared" si="273"/>
        <v>7.2</v>
      </c>
      <c r="AK26" s="115" t="str">
        <f t="shared" si="274"/>
        <v>B</v>
      </c>
      <c r="AL26" s="116">
        <f t="shared" si="275"/>
        <v>3</v>
      </c>
      <c r="AM26" s="116" t="str">
        <f t="shared" si="276"/>
        <v>3.0</v>
      </c>
      <c r="AN26" s="191">
        <v>3</v>
      </c>
      <c r="AO26" s="401">
        <v>3</v>
      </c>
      <c r="AP26" s="280">
        <v>6.7</v>
      </c>
      <c r="AQ26" s="297">
        <v>7</v>
      </c>
      <c r="AR26" s="195"/>
      <c r="AS26" s="5">
        <f t="shared" si="277"/>
        <v>6.9</v>
      </c>
      <c r="AT26" s="25">
        <f t="shared" si="278"/>
        <v>6.9</v>
      </c>
      <c r="AU26" s="176" t="str">
        <f t="shared" si="279"/>
        <v>6.9</v>
      </c>
      <c r="AV26" s="118" t="str">
        <f t="shared" si="280"/>
        <v>C+</v>
      </c>
      <c r="AW26" s="117">
        <f t="shared" si="281"/>
        <v>2.5</v>
      </c>
      <c r="AX26" s="117" t="str">
        <f t="shared" si="282"/>
        <v>2.5</v>
      </c>
      <c r="AY26" s="61">
        <v>3</v>
      </c>
      <c r="AZ26" s="28">
        <v>3</v>
      </c>
      <c r="BA26" s="199">
        <v>7</v>
      </c>
      <c r="BB26" s="275">
        <v>7</v>
      </c>
      <c r="BC26" s="275"/>
      <c r="BD26" s="5">
        <f t="shared" si="283"/>
        <v>7</v>
      </c>
      <c r="BE26" s="114">
        <f t="shared" si="284"/>
        <v>7</v>
      </c>
      <c r="BF26" s="176" t="str">
        <f t="shared" si="285"/>
        <v>7.0</v>
      </c>
      <c r="BG26" s="115" t="str">
        <f t="shared" si="286"/>
        <v>B</v>
      </c>
      <c r="BH26" s="116">
        <f t="shared" si="287"/>
        <v>3</v>
      </c>
      <c r="BI26" s="116" t="str">
        <f t="shared" si="288"/>
        <v>3.0</v>
      </c>
      <c r="BJ26" s="61">
        <v>4</v>
      </c>
      <c r="BK26" s="27">
        <v>4</v>
      </c>
      <c r="BL26" s="283">
        <v>6.9</v>
      </c>
      <c r="BM26" s="297">
        <v>4</v>
      </c>
      <c r="BN26" s="195"/>
      <c r="BO26" s="5">
        <f t="shared" si="289"/>
        <v>5.2</v>
      </c>
      <c r="BP26" s="25">
        <f t="shared" si="290"/>
        <v>5.2</v>
      </c>
      <c r="BQ26" s="176" t="str">
        <f t="shared" si="291"/>
        <v>5.2</v>
      </c>
      <c r="BR26" s="118" t="str">
        <f t="shared" si="292"/>
        <v>D+</v>
      </c>
      <c r="BS26" s="116">
        <f t="shared" si="293"/>
        <v>1.5</v>
      </c>
      <c r="BT26" s="116" t="str">
        <f t="shared" si="294"/>
        <v>1.5</v>
      </c>
      <c r="BU26" s="61">
        <v>3</v>
      </c>
      <c r="BV26" s="27">
        <v>3</v>
      </c>
      <c r="BW26" s="199">
        <v>7.3</v>
      </c>
      <c r="BX26" s="245">
        <v>8</v>
      </c>
      <c r="BY26" s="195"/>
      <c r="BZ26" s="192">
        <f>ROUND((BW26*0.4+BX26*0.6),1)</f>
        <v>7.7</v>
      </c>
      <c r="CA26" s="193">
        <f>ROUND(MAX((BW26*0.4+BX26*0.6),(BW26*0.4+BY26*0.6)),1)</f>
        <v>7.7</v>
      </c>
      <c r="CB26" s="176" t="str">
        <f>TEXT(CA26,"0.0")</f>
        <v>7.7</v>
      </c>
      <c r="CC26" s="194" t="str">
        <f>IF(CA26&gt;=8.5,"A",IF(CA26&gt;=8,"B+",IF(CA26&gt;=7,"B",IF(CA26&gt;=6.5,"C+",IF(CA26&gt;=5.5,"C",IF(CA26&gt;=5,"D+",IF(CA26&gt;=4,"D","F")))))))</f>
        <v>B</v>
      </c>
      <c r="CD26" s="116">
        <f>IF(CC26="A",4,IF(CC26="B+",3.5,IF(CC26="B",3,IF(CC26="C+",2.5,IF(CC26="C",2,IF(CC26="D+",1.5,IF(CC26="D",1,0)))))))</f>
        <v>3</v>
      </c>
      <c r="CE26" s="116" t="str">
        <f>TEXT(CD26,"0.0")</f>
        <v>3.0</v>
      </c>
      <c r="CF26" s="61">
        <v>2</v>
      </c>
      <c r="CG26" s="27">
        <v>2</v>
      </c>
      <c r="CH26" s="111">
        <f t="shared" si="295"/>
        <v>18</v>
      </c>
      <c r="CI26" s="109">
        <f t="shared" si="296"/>
        <v>2.4166666666666665</v>
      </c>
      <c r="CJ26" s="105" t="str">
        <f t="shared" si="297"/>
        <v>2.42</v>
      </c>
      <c r="CK26" s="106"/>
      <c r="CL26" s="107">
        <f t="shared" si="298"/>
        <v>18</v>
      </c>
      <c r="CM26" s="108">
        <f xml:space="preserve"> (AA26*AD26+AL26*AO26+AW26*AZ26+BH26*BK26+BS26*BV26+CD26*CG26)/CL26</f>
        <v>2.4166666666666665</v>
      </c>
      <c r="CN26" s="412" t="str">
        <f>IF(AND(CM26&lt;1.2),"Cảnh báo KQHT","Lên lớp")</f>
        <v>Lên lớp</v>
      </c>
      <c r="CO26" s="421"/>
      <c r="CP26" s="122">
        <v>7</v>
      </c>
      <c r="CQ26" s="97"/>
      <c r="CR26" s="97"/>
      <c r="CS26" s="5">
        <f>ROUND((CP26*0.4+CQ26*0.6),1)</f>
        <v>2.8</v>
      </c>
      <c r="CT26" s="25">
        <f>ROUND(MAX((CP26*0.4+CQ26*0.6),(CP26*0.4+CR26*0.6)),1)</f>
        <v>2.8</v>
      </c>
      <c r="CU26" s="176" t="str">
        <f>TEXT(CT26,"0.0")</f>
        <v>2.8</v>
      </c>
      <c r="CV26" s="118" t="str">
        <f>IF(CT26&gt;=8.5,"A",IF(CT26&gt;=8,"B+",IF(CT26&gt;=7,"B",IF(CT26&gt;=6.5,"C+",IF(CT26&gt;=5.5,"C",IF(CT26&gt;=5,"D+",IF(CT26&gt;=4,"D","F")))))))</f>
        <v>F</v>
      </c>
      <c r="CW26" s="117">
        <f>IF(CV26="A",4,IF(CV26="B+",3.5,IF(CV26="B",3,IF(CV26="C+",2.5,IF(CV26="C",2,IF(CV26="D+",1.5,IF(CV26="D",1,0)))))))</f>
        <v>0</v>
      </c>
      <c r="CX26" s="117" t="str">
        <f>TEXT(CW26,"0.0")</f>
        <v>0.0</v>
      </c>
      <c r="CY26" s="10">
        <v>2</v>
      </c>
      <c r="CZ26" s="27"/>
      <c r="DA26" s="122">
        <v>5.5</v>
      </c>
      <c r="DB26" s="97"/>
      <c r="DC26" s="239"/>
      <c r="DD26" s="5">
        <f>ROUND((DA26*0.4+DB26*0.6),1)</f>
        <v>2.2000000000000002</v>
      </c>
      <c r="DE26" s="25">
        <f>ROUND(MAX((DA26*0.4+DB26*0.6),(DA26*0.4+DC26*0.6)),1)</f>
        <v>2.2000000000000002</v>
      </c>
      <c r="DF26" s="176" t="str">
        <f>TEXT(DE26,"0.0")</f>
        <v>2.2</v>
      </c>
      <c r="DG26" s="118" t="str">
        <f>IF(DE26&gt;=8.5,"A",IF(DE26&gt;=8,"B+",IF(DE26&gt;=7,"B",IF(DE26&gt;=6.5,"C+",IF(DE26&gt;=5.5,"C",IF(DE26&gt;=5,"D+",IF(DE26&gt;=4,"D","F")))))))</f>
        <v>F</v>
      </c>
      <c r="DH26" s="117">
        <f>IF(DG26="A",4,IF(DG26="B+",3.5,IF(DG26="B",3,IF(DG26="C+",2.5,IF(DG26="C",2,IF(DG26="D+",1.5,IF(DG26="D",1,0)))))))</f>
        <v>0</v>
      </c>
      <c r="DI26" s="117" t="str">
        <f>TEXT(DH26,"0.0")</f>
        <v>0.0</v>
      </c>
      <c r="DJ26" s="10">
        <v>2</v>
      </c>
      <c r="DK26" s="27"/>
      <c r="DL26" s="185">
        <v>0</v>
      </c>
      <c r="DM26" s="97"/>
      <c r="DN26" s="97"/>
      <c r="DO26" s="5">
        <f>ROUND((DL26*0.4+DM26*0.6),1)</f>
        <v>0</v>
      </c>
      <c r="DP26" s="25">
        <f>ROUND(MAX((DL26*0.4+DM26*0.6),(DL26*0.4+DN26*0.6)),1)</f>
        <v>0</v>
      </c>
      <c r="DQ26" s="176" t="str">
        <f>TEXT(DP26,"0.0")</f>
        <v>0.0</v>
      </c>
      <c r="DR26" s="118" t="str">
        <f>IF(DP26&gt;=8.5,"A",IF(DP26&gt;=8,"B+",IF(DP26&gt;=7,"B",IF(DP26&gt;=6.5,"C+",IF(DP26&gt;=5.5,"C",IF(DP26&gt;=5,"D+",IF(DP26&gt;=4,"D","F")))))))</f>
        <v>F</v>
      </c>
      <c r="DS26" s="117">
        <f>IF(DR26="A",4,IF(DR26="B+",3.5,IF(DR26="B",3,IF(DR26="C+",2.5,IF(DR26="C",2,IF(DR26="D+",1.5,IF(DR26="D",1,0)))))))</f>
        <v>0</v>
      </c>
      <c r="DT26" s="117" t="str">
        <f>TEXT(DS26,"0.0")</f>
        <v>0.0</v>
      </c>
      <c r="DU26" s="10">
        <v>2</v>
      </c>
      <c r="DV26" s="27"/>
      <c r="DW26" s="122">
        <v>7.7</v>
      </c>
      <c r="DX26" s="97"/>
      <c r="DY26" s="97"/>
      <c r="DZ26" s="5">
        <f>ROUND((DW26*0.4+DX26*0.6),1)</f>
        <v>3.1</v>
      </c>
      <c r="EA26" s="25">
        <f>ROUND(MAX((DW26*0.4+DX26*0.6),(DW26*0.4+DY26*0.6)),1)</f>
        <v>3.1</v>
      </c>
      <c r="EB26" s="176" t="str">
        <f>TEXT(EA26,"0.0")</f>
        <v>3.1</v>
      </c>
      <c r="EC26" s="118" t="str">
        <f>IF(EA26&gt;=8.5,"A",IF(EA26&gt;=8,"B+",IF(EA26&gt;=7,"B",IF(EA26&gt;=6.5,"C+",IF(EA26&gt;=5.5,"C",IF(EA26&gt;=5,"D+",IF(EA26&gt;=4,"D","F")))))))</f>
        <v>F</v>
      </c>
      <c r="ED26" s="117">
        <f>IF(EC26="A",4,IF(EC26="B+",3.5,IF(EC26="B",3,IF(EC26="C+",2.5,IF(EC26="C",2,IF(EC26="D+",1.5,IF(EC26="D",1,0)))))))</f>
        <v>0</v>
      </c>
      <c r="EE26" s="117" t="str">
        <f>TEXT(ED26,"0.0")</f>
        <v>0.0</v>
      </c>
      <c r="EF26" s="10">
        <v>3</v>
      </c>
      <c r="EG26" s="27"/>
      <c r="EH26" s="185">
        <v>0</v>
      </c>
      <c r="EI26" s="97"/>
      <c r="EJ26" s="97"/>
      <c r="EK26" s="5">
        <f>ROUND((EH26*0.4+EI26*0.6),1)</f>
        <v>0</v>
      </c>
      <c r="EL26" s="25">
        <f>ROUND(MAX((EH26*0.4+EI26*0.6),(EH26*0.4+EJ26*0.6)),1)</f>
        <v>0</v>
      </c>
      <c r="EM26" s="176" t="str">
        <f>TEXT(EL26,"0.0")</f>
        <v>0.0</v>
      </c>
      <c r="EN26" s="118" t="str">
        <f>IF(EL26&gt;=8.5,"A",IF(EL26&gt;=8,"B+",IF(EL26&gt;=7,"B",IF(EL26&gt;=6.5,"C+",IF(EL26&gt;=5.5,"C",IF(EL26&gt;=5,"D+",IF(EL26&gt;=4,"D","F")))))))</f>
        <v>F</v>
      </c>
      <c r="EO26" s="117">
        <f>IF(EN26="A",4,IF(EN26="B+",3.5,IF(EN26="B",3,IF(EN26="C+",2.5,IF(EN26="C",2,IF(EN26="D+",1.5,IF(EN26="D",1,0)))))))</f>
        <v>0</v>
      </c>
      <c r="EP26" s="117" t="str">
        <f>TEXT(EO26,"0.0")</f>
        <v>0.0</v>
      </c>
      <c r="EQ26" s="10">
        <v>4</v>
      </c>
      <c r="ER26" s="27"/>
      <c r="ES26" s="185">
        <v>0.7</v>
      </c>
      <c r="ET26" s="97"/>
      <c r="EU26" s="97"/>
      <c r="EV26" s="5">
        <f>ROUND((ES26*0.4+ET26*0.6),1)</f>
        <v>0.3</v>
      </c>
      <c r="EW26" s="25">
        <f>ROUND(MAX((ES26*0.4+ET26*0.6),(ES26*0.4+EU26*0.6)),1)</f>
        <v>0.3</v>
      </c>
      <c r="EX26" s="176" t="str">
        <f>TEXT(EW26,"0.0")</f>
        <v>0.3</v>
      </c>
      <c r="EY26" s="118" t="str">
        <f>IF(EW26&gt;=8.5,"A",IF(EW26&gt;=8,"B+",IF(EW26&gt;=7,"B",IF(EW26&gt;=6.5,"C+",IF(EW26&gt;=5.5,"C",IF(EW26&gt;=5,"D+",IF(EW26&gt;=4,"D","F")))))))</f>
        <v>F</v>
      </c>
      <c r="EZ26" s="117">
        <f>IF(EY26="A",4,IF(EY26="B+",3.5,IF(EY26="B",3,IF(EY26="C+",2.5,IF(EY26="C",2,IF(EY26="D+",1.5,IF(EY26="D",1,0)))))))</f>
        <v>0</v>
      </c>
      <c r="FA26" s="117" t="str">
        <f>TEXT(EZ26,"0.0")</f>
        <v>0.0</v>
      </c>
      <c r="FB26" s="10">
        <v>3</v>
      </c>
      <c r="FC26" s="27"/>
      <c r="FD26" s="508">
        <v>5.8</v>
      </c>
      <c r="FE26" s="163"/>
      <c r="FF26" s="563"/>
      <c r="FG26" s="5">
        <f>ROUND((FD26*0.4+FE26*0.6),1)</f>
        <v>2.2999999999999998</v>
      </c>
      <c r="FH26" s="25">
        <f>ROUND(MAX((FD26*0.4+FE26*0.6),(FD26*0.4+FF26*0.6)),1)</f>
        <v>2.2999999999999998</v>
      </c>
      <c r="FI26" s="176" t="str">
        <f>TEXT(FH26,"0.0")</f>
        <v>2.3</v>
      </c>
      <c r="FJ26" s="118" t="str">
        <f>IF(FH26&gt;=8.5,"A",IF(FH26&gt;=8,"B+",IF(FH26&gt;=7,"B",IF(FH26&gt;=6.5,"C+",IF(FH26&gt;=5.5,"C",IF(FH26&gt;=5,"D+",IF(FH26&gt;=4,"D","F")))))))</f>
        <v>F</v>
      </c>
      <c r="FK26" s="117">
        <f>IF(FJ26="A",4,IF(FJ26="B+",3.5,IF(FJ26="B",3,IF(FJ26="C+",2.5,IF(FJ26="C",2,IF(FJ26="D+",1.5,IF(FJ26="D",1,0)))))))</f>
        <v>0</v>
      </c>
      <c r="FL26" s="117" t="str">
        <f>TEXT(FK26,"0.0")</f>
        <v>0.0</v>
      </c>
      <c r="FM26" s="10">
        <v>2</v>
      </c>
      <c r="FN26" s="27"/>
      <c r="FO26" s="497">
        <f>CY26+DJ26+DU26+EF26+EQ26+FB26+FM26</f>
        <v>18</v>
      </c>
      <c r="FP26" s="498">
        <f>(CW26*CY26+DH26*DJ26+DS26*DU26+ED26*EF26+EO26*EQ26+EZ26*FB26+FK26*FM26)/FO26</f>
        <v>0</v>
      </c>
      <c r="FQ26" s="499" t="str">
        <f>TEXT(FP26,"0.00")</f>
        <v>0.00</v>
      </c>
      <c r="FR26" s="600" t="str">
        <f>IF(AND(FP26&lt;1),"Cảnh báo KQHT","Lên lớp")</f>
        <v>Cảnh báo KQHT</v>
      </c>
      <c r="FS26" s="497">
        <f>CH26+FO26</f>
        <v>36</v>
      </c>
      <c r="FT26" s="498">
        <f>(CI26*CH26+FO26*FP26)/FS26</f>
        <v>1.2083333333333333</v>
      </c>
      <c r="FU26" s="499" t="str">
        <f>TEXT(FT26,"0.00")</f>
        <v>1.21</v>
      </c>
      <c r="FV26" s="504">
        <f>AD26+AO26+AZ26+BK26+BV26+CG26+CZ26+DK26+DV26+EG26+ER26+FC26+FN26</f>
        <v>18</v>
      </c>
      <c r="FW26" s="500">
        <f>(FN26*FH26+FC26*EW26+ER26*EL26+EG26*EA26+DV26*DP26+DK26*DE26+CZ26*CT26+CG26*CA26+BV26*BP26+BK26*BE26+AZ26*AT26+AO26*AI26+AD26*X26)/FV26</f>
        <v>6.5277777777777786</v>
      </c>
      <c r="FX26" s="501">
        <f>(AA26*AD26+AL26*AO26+AW26*AZ26+BH26*BK26+BS26*BV26+CD26*CG26+CW26*CZ26+DH26*DK26+DS26*DV26+ED26*EG26+EO26*ER26+EZ26*FC26+FK26*FN26)/FV26</f>
        <v>2.4166666666666665</v>
      </c>
      <c r="FY26" s="502" t="str">
        <f>IF(AND(FX26&lt;1.2),"Cảnh báo KQHT","Lên lớp")</f>
        <v>Lên lớp</v>
      </c>
      <c r="FZ26" s="488"/>
      <c r="GA26" s="488"/>
      <c r="GB26" s="488"/>
      <c r="GC26" s="488"/>
      <c r="GD26" s="488"/>
      <c r="GE26" s="488"/>
      <c r="GF26" s="488"/>
      <c r="GG26" s="488"/>
      <c r="GH26" s="488"/>
      <c r="GI26" s="488"/>
      <c r="GJ26" s="488"/>
      <c r="GK26" s="641"/>
      <c r="GL26" s="641"/>
      <c r="GM26" s="641"/>
      <c r="GN26" s="641"/>
      <c r="GO26" s="641"/>
      <c r="GP26" s="641"/>
      <c r="GQ26" s="641"/>
      <c r="GR26" s="641"/>
      <c r="GS26" s="641"/>
      <c r="GT26" s="641"/>
      <c r="GU26" s="637"/>
      <c r="GV26" s="638"/>
      <c r="GW26" s="638"/>
      <c r="GX26" s="638"/>
      <c r="GY26" s="638"/>
      <c r="GZ26" s="638"/>
      <c r="HA26" s="638"/>
      <c r="HB26" s="638"/>
      <c r="HC26" s="638"/>
      <c r="HD26" s="638"/>
      <c r="HE26" s="639"/>
    </row>
    <row r="27" spans="1:373" ht="18.75" x14ac:dyDescent="0.3">
      <c r="A27" s="611">
        <v>53</v>
      </c>
      <c r="B27" s="611" t="s">
        <v>99</v>
      </c>
      <c r="C27" s="747" t="s">
        <v>310</v>
      </c>
      <c r="D27" s="613" t="s">
        <v>311</v>
      </c>
      <c r="E27" s="614" t="s">
        <v>101</v>
      </c>
      <c r="F27" s="442" t="s">
        <v>805</v>
      </c>
      <c r="G27" s="209" t="s">
        <v>371</v>
      </c>
      <c r="H27" s="210" t="s">
        <v>16</v>
      </c>
      <c r="I27" s="355" t="s">
        <v>398</v>
      </c>
      <c r="J27" s="385"/>
      <c r="K27" s="381" t="str">
        <f t="shared" si="257"/>
        <v>0.0</v>
      </c>
      <c r="L27" s="302" t="str">
        <f t="shared" si="258"/>
        <v>F</v>
      </c>
      <c r="M27" s="117">
        <f t="shared" si="259"/>
        <v>0</v>
      </c>
      <c r="N27" s="67" t="str">
        <f t="shared" si="260"/>
        <v>0.0</v>
      </c>
      <c r="O27" s="361"/>
      <c r="P27" s="180" t="str">
        <f t="shared" si="261"/>
        <v>0.0</v>
      </c>
      <c r="Q27" s="118" t="str">
        <f t="shared" si="262"/>
        <v>F</v>
      </c>
      <c r="R27" s="117">
        <f t="shared" si="263"/>
        <v>0</v>
      </c>
      <c r="S27" s="67" t="str">
        <f t="shared" si="264"/>
        <v>0.0</v>
      </c>
      <c r="T27" s="272">
        <v>4</v>
      </c>
      <c r="U27" s="275"/>
      <c r="V27" s="275"/>
      <c r="W27" s="60">
        <f t="shared" si="265"/>
        <v>1.6</v>
      </c>
      <c r="X27" s="114">
        <f t="shared" si="266"/>
        <v>1.6</v>
      </c>
      <c r="Y27" s="176" t="str">
        <f t="shared" si="267"/>
        <v>1.6</v>
      </c>
      <c r="Z27" s="115" t="str">
        <f t="shared" si="268"/>
        <v>F</v>
      </c>
      <c r="AA27" s="116">
        <f t="shared" si="269"/>
        <v>0</v>
      </c>
      <c r="AB27" s="116" t="str">
        <f t="shared" si="270"/>
        <v>0.0</v>
      </c>
      <c r="AC27" s="61">
        <v>3</v>
      </c>
      <c r="AD27" s="27"/>
      <c r="AE27" s="281">
        <v>0</v>
      </c>
      <c r="AF27" s="297"/>
      <c r="AG27" s="195"/>
      <c r="AH27" s="53">
        <f t="shared" si="271"/>
        <v>0</v>
      </c>
      <c r="AI27" s="54">
        <f t="shared" si="272"/>
        <v>0</v>
      </c>
      <c r="AJ27" s="183" t="str">
        <f t="shared" si="273"/>
        <v>0.0</v>
      </c>
      <c r="AK27" s="115" t="str">
        <f t="shared" si="274"/>
        <v>F</v>
      </c>
      <c r="AL27" s="116">
        <f t="shared" si="275"/>
        <v>0</v>
      </c>
      <c r="AM27" s="116" t="str">
        <f t="shared" si="276"/>
        <v>0.0</v>
      </c>
      <c r="AN27" s="191">
        <v>3</v>
      </c>
      <c r="AO27" s="401"/>
      <c r="AP27" s="281">
        <v>0</v>
      </c>
      <c r="AQ27" s="297"/>
      <c r="AR27" s="195"/>
      <c r="AS27" s="5">
        <f t="shared" si="277"/>
        <v>0</v>
      </c>
      <c r="AT27" s="25">
        <f t="shared" si="278"/>
        <v>0</v>
      </c>
      <c r="AU27" s="176" t="str">
        <f t="shared" si="279"/>
        <v>0.0</v>
      </c>
      <c r="AV27" s="118" t="str">
        <f t="shared" si="280"/>
        <v>F</v>
      </c>
      <c r="AW27" s="117">
        <f t="shared" si="281"/>
        <v>0</v>
      </c>
      <c r="AX27" s="117" t="str">
        <f t="shared" si="282"/>
        <v>0.0</v>
      </c>
      <c r="AY27" s="61">
        <v>3</v>
      </c>
      <c r="AZ27" s="28"/>
      <c r="BA27" s="254">
        <v>1.7</v>
      </c>
      <c r="BB27" s="275"/>
      <c r="BC27" s="275"/>
      <c r="BD27" s="5">
        <f t="shared" si="283"/>
        <v>0.7</v>
      </c>
      <c r="BE27" s="114">
        <f t="shared" si="284"/>
        <v>0.7</v>
      </c>
      <c r="BF27" s="176" t="str">
        <f t="shared" si="285"/>
        <v>0.7</v>
      </c>
      <c r="BG27" s="115" t="str">
        <f t="shared" si="286"/>
        <v>F</v>
      </c>
      <c r="BH27" s="116">
        <f t="shared" si="287"/>
        <v>0</v>
      </c>
      <c r="BI27" s="116" t="str">
        <f t="shared" si="288"/>
        <v>0.0</v>
      </c>
      <c r="BJ27" s="61">
        <v>4</v>
      </c>
      <c r="BK27" s="27"/>
      <c r="BL27" s="284">
        <v>0</v>
      </c>
      <c r="BM27" s="297"/>
      <c r="BN27" s="195"/>
      <c r="BO27" s="5">
        <f t="shared" si="289"/>
        <v>0</v>
      </c>
      <c r="BP27" s="25">
        <f t="shared" si="290"/>
        <v>0</v>
      </c>
      <c r="BQ27" s="176" t="str">
        <f t="shared" si="291"/>
        <v>0.0</v>
      </c>
      <c r="BR27" s="118" t="str">
        <f t="shared" si="292"/>
        <v>F</v>
      </c>
      <c r="BS27" s="116">
        <f t="shared" si="293"/>
        <v>0</v>
      </c>
      <c r="BT27" s="116" t="str">
        <f t="shared" si="294"/>
        <v>0.0</v>
      </c>
      <c r="BU27" s="61">
        <v>3</v>
      </c>
      <c r="BV27" s="27"/>
      <c r="BW27" s="199"/>
      <c r="BX27" s="245"/>
      <c r="BY27" s="195"/>
      <c r="BZ27" s="192">
        <f>ROUND((BW27*0.4+BX27*0.6),1)</f>
        <v>0</v>
      </c>
      <c r="CA27" s="193">
        <f>ROUND(MAX((BW27*0.4+BX27*0.6),(BW27*0.4+BY27*0.6)),1)</f>
        <v>0</v>
      </c>
      <c r="CB27" s="176" t="str">
        <f>TEXT(CA27,"0.0")</f>
        <v>0.0</v>
      </c>
      <c r="CC27" s="194" t="str">
        <f>IF(CA27&gt;=8.5,"A",IF(CA27&gt;=8,"B+",IF(CA27&gt;=7,"B",IF(CA27&gt;=6.5,"C+",IF(CA27&gt;=5.5,"C",IF(CA27&gt;=5,"D+",IF(CA27&gt;=4,"D","F")))))))</f>
        <v>F</v>
      </c>
      <c r="CD27" s="116">
        <f>IF(CC27="A",4,IF(CC27="B+",3.5,IF(CC27="B",3,IF(CC27="C+",2.5,IF(CC27="C",2,IF(CC27="D+",1.5,IF(CC27="D",1,0)))))))</f>
        <v>0</v>
      </c>
      <c r="CE27" s="116" t="str">
        <f>TEXT(CD27,"0.0")</f>
        <v>0.0</v>
      </c>
      <c r="CF27" s="10"/>
      <c r="CG27" s="27"/>
      <c r="CH27" s="111">
        <f t="shared" si="295"/>
        <v>16</v>
      </c>
      <c r="CI27" s="109">
        <f t="shared" si="296"/>
        <v>0</v>
      </c>
      <c r="CJ27" s="105" t="str">
        <f t="shared" si="297"/>
        <v>0.00</v>
      </c>
      <c r="CK27" s="106"/>
      <c r="CL27" s="107">
        <f t="shared" si="298"/>
        <v>0</v>
      </c>
      <c r="CM27" s="108"/>
      <c r="CN27" s="412"/>
      <c r="CO27" s="421"/>
      <c r="CP27" s="122"/>
      <c r="CQ27" s="97"/>
      <c r="CR27" s="97"/>
      <c r="CS27" s="5">
        <f>ROUND((CP27*0.4+CQ27*0.6),1)</f>
        <v>0</v>
      </c>
      <c r="CT27" s="25">
        <f>ROUND(MAX((CP27*0.4+CQ27*0.6),(CP27*0.4+CR27*0.6)),1)</f>
        <v>0</v>
      </c>
      <c r="CU27" s="176" t="str">
        <f>TEXT(CT27,"0.0")</f>
        <v>0.0</v>
      </c>
      <c r="CV27" s="118" t="str">
        <f>IF(CT27&gt;=8.5,"A",IF(CT27&gt;=8,"B+",IF(CT27&gt;=7,"B",IF(CT27&gt;=6.5,"C+",IF(CT27&gt;=5.5,"C",IF(CT27&gt;=5,"D+",IF(CT27&gt;=4,"D","F")))))))</f>
        <v>F</v>
      </c>
      <c r="CW27" s="117">
        <f>IF(CV27="A",4,IF(CV27="B+",3.5,IF(CV27="B",3,IF(CV27="C+",2.5,IF(CV27="C",2,IF(CV27="D+",1.5,IF(CV27="D",1,0)))))))</f>
        <v>0</v>
      </c>
      <c r="CX27" s="117" t="str">
        <f>TEXT(CW27,"0.0")</f>
        <v>0.0</v>
      </c>
      <c r="CY27" s="10">
        <v>2</v>
      </c>
      <c r="CZ27" s="27"/>
      <c r="DA27" s="122"/>
      <c r="DB27" s="97"/>
      <c r="DC27" s="97"/>
      <c r="DD27" s="5">
        <f>ROUND((DA27*0.4+DB27*0.6),1)</f>
        <v>0</v>
      </c>
      <c r="DE27" s="25">
        <f>ROUND(MAX((DA27*0.4+DB27*0.6),(DA27*0.4+DC27*0.6)),1)</f>
        <v>0</v>
      </c>
      <c r="DF27" s="176" t="str">
        <f>TEXT(DE27,"0.0")</f>
        <v>0.0</v>
      </c>
      <c r="DG27" s="118" t="str">
        <f>IF(DE27&gt;=8.5,"A",IF(DE27&gt;=8,"B+",IF(DE27&gt;=7,"B",IF(DE27&gt;=6.5,"C+",IF(DE27&gt;=5.5,"C",IF(DE27&gt;=5,"D+",IF(DE27&gt;=4,"D","F")))))))</f>
        <v>F</v>
      </c>
      <c r="DH27" s="117">
        <f>IF(DG27="A",4,IF(DG27="B+",3.5,IF(DG27="B",3,IF(DG27="C+",2.5,IF(DG27="C",2,IF(DG27="D+",1.5,IF(DG27="D",1,0)))))))</f>
        <v>0</v>
      </c>
      <c r="DI27" s="117" t="str">
        <f>TEXT(DH27,"0.0")</f>
        <v>0.0</v>
      </c>
      <c r="DJ27" s="10">
        <v>2</v>
      </c>
      <c r="DK27" s="27"/>
      <c r="DL27" s="185">
        <v>0</v>
      </c>
      <c r="DM27" s="97"/>
      <c r="DN27" s="97"/>
      <c r="DO27" s="5">
        <f>ROUND((DL27*0.4+DM27*0.6),1)</f>
        <v>0</v>
      </c>
      <c r="DP27" s="25">
        <f>ROUND(MAX((DL27*0.4+DM27*0.6),(DL27*0.4+DN27*0.6)),1)</f>
        <v>0</v>
      </c>
      <c r="DQ27" s="176" t="str">
        <f>TEXT(DP27,"0.0")</f>
        <v>0.0</v>
      </c>
      <c r="DR27" s="118" t="str">
        <f>IF(DP27&gt;=8.5,"A",IF(DP27&gt;=8,"B+",IF(DP27&gt;=7,"B",IF(DP27&gt;=6.5,"C+",IF(DP27&gt;=5.5,"C",IF(DP27&gt;=5,"D+",IF(DP27&gt;=4,"D","F")))))))</f>
        <v>F</v>
      </c>
      <c r="DS27" s="117">
        <f>IF(DR27="A",4,IF(DR27="B+",3.5,IF(DR27="B",3,IF(DR27="C+",2.5,IF(DR27="C",2,IF(DR27="D+",1.5,IF(DR27="D",1,0)))))))</f>
        <v>0</v>
      </c>
      <c r="DT27" s="117" t="str">
        <f>TEXT(DS27,"0.0")</f>
        <v>0.0</v>
      </c>
      <c r="DU27" s="10">
        <v>2</v>
      </c>
      <c r="DV27" s="27"/>
      <c r="DW27" s="159"/>
      <c r="DX27" s="97"/>
      <c r="DY27" s="97"/>
      <c r="DZ27" s="5">
        <f>ROUND((DW27*0.4+DX27*0.6),1)</f>
        <v>0</v>
      </c>
      <c r="EA27" s="25">
        <f>ROUND(MAX((DW27*0.4+DX27*0.6),(DW27*0.4+DY27*0.6)),1)</f>
        <v>0</v>
      </c>
      <c r="EB27" s="176" t="str">
        <f>TEXT(EA27,"0.0")</f>
        <v>0.0</v>
      </c>
      <c r="EC27" s="118" t="str">
        <f>IF(EA27&gt;=8.5,"A",IF(EA27&gt;=8,"B+",IF(EA27&gt;=7,"B",IF(EA27&gt;=6.5,"C+",IF(EA27&gt;=5.5,"C",IF(EA27&gt;=5,"D+",IF(EA27&gt;=4,"D","F")))))))</f>
        <v>F</v>
      </c>
      <c r="ED27" s="117">
        <f>IF(EC27="A",4,IF(EC27="B+",3.5,IF(EC27="B",3,IF(EC27="C+",2.5,IF(EC27="C",2,IF(EC27="D+",1.5,IF(EC27="D",1,0)))))))</f>
        <v>0</v>
      </c>
      <c r="EE27" s="117" t="str">
        <f>TEXT(ED27,"0.0")</f>
        <v>0.0</v>
      </c>
      <c r="EF27" s="10"/>
      <c r="EG27" s="27"/>
      <c r="EH27" s="185">
        <v>0</v>
      </c>
      <c r="EI27" s="97"/>
      <c r="EJ27" s="97"/>
      <c r="EK27" s="5">
        <f>ROUND((EH27*0.4+EI27*0.6),1)</f>
        <v>0</v>
      </c>
      <c r="EL27" s="25">
        <f>ROUND(MAX((EH27*0.4+EI27*0.6),(EH27*0.4+EJ27*0.6)),1)</f>
        <v>0</v>
      </c>
      <c r="EM27" s="176" t="str">
        <f>TEXT(EL27,"0.0")</f>
        <v>0.0</v>
      </c>
      <c r="EN27" s="118" t="str">
        <f>IF(EL27&gt;=8.5,"A",IF(EL27&gt;=8,"B+",IF(EL27&gt;=7,"B",IF(EL27&gt;=6.5,"C+",IF(EL27&gt;=5.5,"C",IF(EL27&gt;=5,"D+",IF(EL27&gt;=4,"D","F")))))))</f>
        <v>F</v>
      </c>
      <c r="EO27" s="117">
        <f>IF(EN27="A",4,IF(EN27="B+",3.5,IF(EN27="B",3,IF(EN27="C+",2.5,IF(EN27="C",2,IF(EN27="D+",1.5,IF(EN27="D",1,0)))))))</f>
        <v>0</v>
      </c>
      <c r="EP27" s="117" t="str">
        <f>TEXT(EO27,"0.0")</f>
        <v>0.0</v>
      </c>
      <c r="EQ27" s="10">
        <v>4</v>
      </c>
      <c r="ER27" s="27"/>
      <c r="ES27" s="122"/>
      <c r="ET27" s="97"/>
      <c r="EU27" s="97"/>
      <c r="EV27" s="5">
        <f>ROUND((ES27*0.4+ET27*0.6),1)</f>
        <v>0</v>
      </c>
      <c r="EW27" s="25">
        <f>ROUND(MAX((ES27*0.4+ET27*0.6),(ES27*0.4+EU27*0.6)),1)</f>
        <v>0</v>
      </c>
      <c r="EX27" s="176" t="str">
        <f>TEXT(EW27,"0.0")</f>
        <v>0.0</v>
      </c>
      <c r="EY27" s="118" t="str">
        <f>IF(EW27&gt;=8.5,"A",IF(EW27&gt;=8,"B+",IF(EW27&gt;=7,"B",IF(EW27&gt;=6.5,"C+",IF(EW27&gt;=5.5,"C",IF(EW27&gt;=5,"D+",IF(EW27&gt;=4,"D","F")))))))</f>
        <v>F</v>
      </c>
      <c r="EZ27" s="117">
        <f>IF(EY27="A",4,IF(EY27="B+",3.5,IF(EY27="B",3,IF(EY27="C+",2.5,IF(EY27="C",2,IF(EY27="D+",1.5,IF(EY27="D",1,0)))))))</f>
        <v>0</v>
      </c>
      <c r="FA27" s="117" t="str">
        <f>TEXT(EZ27,"0.0")</f>
        <v>0.0</v>
      </c>
      <c r="FB27" s="10">
        <v>3</v>
      </c>
      <c r="FC27" s="27"/>
      <c r="FD27" s="508"/>
      <c r="FE27" s="547"/>
      <c r="FF27" s="547"/>
      <c r="FG27" s="5">
        <f>ROUND((FD27*0.4+FE27*0.6),1)</f>
        <v>0</v>
      </c>
      <c r="FH27" s="25">
        <f>ROUND(MAX((FD27*0.4+FE27*0.6),(FD27*0.4+FF27*0.6)),1)</f>
        <v>0</v>
      </c>
      <c r="FI27" s="176" t="str">
        <f>TEXT(FH27,"0.0")</f>
        <v>0.0</v>
      </c>
      <c r="FJ27" s="118" t="str">
        <f>IF(FH27&gt;=8.5,"A",IF(FH27&gt;=8,"B+",IF(FH27&gt;=7,"B",IF(FH27&gt;=6.5,"C+",IF(FH27&gt;=5.5,"C",IF(FH27&gt;=5,"D+",IF(FH27&gt;=4,"D","F")))))))</f>
        <v>F</v>
      </c>
      <c r="FK27" s="117">
        <f>IF(FJ27="A",4,IF(FJ27="B+",3.5,IF(FJ27="B",3,IF(FJ27="C+",2.5,IF(FJ27="C",2,IF(FJ27="D+",1.5,IF(FJ27="D",1,0)))))))</f>
        <v>0</v>
      </c>
      <c r="FL27" s="117" t="str">
        <f>TEXT(FK27,"0.0")</f>
        <v>0.0</v>
      </c>
      <c r="FM27" s="10">
        <v>2</v>
      </c>
      <c r="FN27" s="27"/>
      <c r="FO27" s="497">
        <f>CY27+DJ27+DU27+EF27+EQ27+FB27+FM27</f>
        <v>15</v>
      </c>
      <c r="FP27" s="498">
        <f>(CW27*CY27+DH27*DJ27+DS27*DU27+ED27*EF27+EO27*EQ27+EZ27*FB27+FK27*FM27)/FO27</f>
        <v>0</v>
      </c>
      <c r="FQ27" s="499" t="str">
        <f>TEXT(FP27,"0.00")</f>
        <v>0.00</v>
      </c>
      <c r="FR27" s="600" t="str">
        <f>IF(AND(FP27&lt;1),"Cảnh báo KQHT","Lên lớp")</f>
        <v>Cảnh báo KQHT</v>
      </c>
      <c r="FS27" s="497">
        <f>CH27+FO27</f>
        <v>31</v>
      </c>
      <c r="FT27" s="498">
        <f>(CI27*CH27+FO27*FP27)/FS27</f>
        <v>0</v>
      </c>
      <c r="FU27" s="499" t="str">
        <f>TEXT(FT27,"0.00")</f>
        <v>0.00</v>
      </c>
      <c r="FV27" s="504">
        <f>AD27+AO27+AZ27+BK27+BV27+CG27+CZ27+DK27+DV27+EG27+ER27+FC27+FN27</f>
        <v>0</v>
      </c>
      <c r="FW27" s="500" t="e">
        <f>(FN27*FH27+FC27*EW27+ER27*EL27+EG27*EA27+DV27*DP27+DK27*DE27+CZ27*CT27+CG27*CA27+BV27*BP27+BK27*BE27+AZ27*AT27+AO27*AI27+AD27*X27)/FV27</f>
        <v>#DIV/0!</v>
      </c>
      <c r="FX27" s="501" t="e">
        <f>(AA27*AD27+AL27*AO27+AW27*AZ27+BH27*BK27+BS27*BV27+CD27*CG27+CW27*CZ27+DH27*DK27+DS27*DV27+ED27*EG27+EO27*ER27+EZ27*FC27+FK27*FN27)/FV27</f>
        <v>#DIV/0!</v>
      </c>
      <c r="FY27" s="502" t="e">
        <f>IF(AND(FX27&lt;1.2),"Cảnh báo KQHT","Lên lớp")</f>
        <v>#DIV/0!</v>
      </c>
      <c r="FZ27" s="488"/>
      <c r="GA27" s="488"/>
      <c r="GB27" s="488"/>
      <c r="GC27" s="488"/>
      <c r="GD27" s="488"/>
      <c r="GE27" s="488"/>
      <c r="GF27" s="488"/>
      <c r="GG27" s="488"/>
      <c r="GH27" s="488"/>
      <c r="GI27" s="488"/>
      <c r="GJ27" s="488"/>
      <c r="GK27" s="641"/>
      <c r="GL27" s="641"/>
      <c r="GM27" s="641"/>
      <c r="GN27" s="641"/>
      <c r="GO27" s="641"/>
      <c r="GP27" s="641"/>
      <c r="GQ27" s="641"/>
      <c r="GR27" s="641"/>
      <c r="GS27" s="641"/>
      <c r="GT27" s="641"/>
      <c r="GU27" s="637"/>
      <c r="GV27" s="638"/>
      <c r="GW27" s="638"/>
      <c r="GX27" s="638"/>
      <c r="GY27" s="638"/>
      <c r="GZ27" s="638"/>
      <c r="HA27" s="638"/>
      <c r="HB27" s="638"/>
      <c r="HC27" s="638"/>
      <c r="HD27" s="638"/>
      <c r="HE27" s="639"/>
    </row>
    <row r="28" spans="1:373" ht="18.75" x14ac:dyDescent="0.3">
      <c r="A28" s="612">
        <v>58</v>
      </c>
      <c r="B28" s="611" t="s">
        <v>99</v>
      </c>
      <c r="C28" s="747" t="s">
        <v>472</v>
      </c>
      <c r="D28" s="613" t="s">
        <v>213</v>
      </c>
      <c r="E28" s="614" t="s">
        <v>25</v>
      </c>
      <c r="F28" s="442" t="s">
        <v>805</v>
      </c>
      <c r="G28" s="209" t="s">
        <v>638</v>
      </c>
      <c r="H28" s="210" t="s">
        <v>16</v>
      </c>
      <c r="I28" s="355" t="s">
        <v>379</v>
      </c>
      <c r="J28" s="385"/>
      <c r="K28" s="381" t="str">
        <f t="shared" si="257"/>
        <v>0.0</v>
      </c>
      <c r="L28" s="302" t="str">
        <f t="shared" si="258"/>
        <v>F</v>
      </c>
      <c r="M28" s="117">
        <f t="shared" si="259"/>
        <v>0</v>
      </c>
      <c r="N28" s="67" t="str">
        <f t="shared" si="260"/>
        <v>0.0</v>
      </c>
      <c r="O28" s="361"/>
      <c r="P28" s="180" t="str">
        <f t="shared" si="261"/>
        <v>0.0</v>
      </c>
      <c r="Q28" s="118" t="str">
        <f t="shared" si="262"/>
        <v>F</v>
      </c>
      <c r="R28" s="117">
        <f t="shared" si="263"/>
        <v>0</v>
      </c>
      <c r="S28" s="67" t="str">
        <f t="shared" si="264"/>
        <v>0.0</v>
      </c>
      <c r="T28" s="273">
        <v>5.8</v>
      </c>
      <c r="U28" s="275">
        <v>5</v>
      </c>
      <c r="V28" s="275"/>
      <c r="W28" s="248">
        <f t="shared" si="265"/>
        <v>5.3</v>
      </c>
      <c r="X28" s="249">
        <f t="shared" si="266"/>
        <v>5.3</v>
      </c>
      <c r="Y28" s="176" t="str">
        <f t="shared" si="267"/>
        <v>5.3</v>
      </c>
      <c r="Z28" s="250" t="str">
        <f t="shared" si="268"/>
        <v>D+</v>
      </c>
      <c r="AA28" s="251">
        <f t="shared" si="269"/>
        <v>1.5</v>
      </c>
      <c r="AB28" s="251" t="str">
        <f t="shared" si="270"/>
        <v>1.5</v>
      </c>
      <c r="AC28" s="252">
        <v>3</v>
      </c>
      <c r="AD28" s="27">
        <v>3</v>
      </c>
      <c r="AE28" s="31">
        <v>5</v>
      </c>
      <c r="AF28" s="82">
        <v>2</v>
      </c>
      <c r="AG28" s="82">
        <v>2</v>
      </c>
      <c r="AH28" s="53">
        <f t="shared" si="271"/>
        <v>3.2</v>
      </c>
      <c r="AI28" s="54">
        <f t="shared" si="272"/>
        <v>3.2</v>
      </c>
      <c r="AJ28" s="183" t="str">
        <f t="shared" si="273"/>
        <v>3.2</v>
      </c>
      <c r="AK28" s="118" t="str">
        <f t="shared" si="274"/>
        <v>F</v>
      </c>
      <c r="AL28" s="117">
        <f t="shared" si="275"/>
        <v>0</v>
      </c>
      <c r="AM28" s="117" t="str">
        <f t="shared" si="276"/>
        <v>0.0</v>
      </c>
      <c r="AN28" s="119">
        <v>3</v>
      </c>
      <c r="AO28" s="401"/>
      <c r="AP28" s="400">
        <v>0</v>
      </c>
      <c r="AQ28" s="82"/>
      <c r="AR28" s="14"/>
      <c r="AS28" s="5">
        <f t="shared" si="277"/>
        <v>0</v>
      </c>
      <c r="AT28" s="25">
        <f t="shared" si="278"/>
        <v>0</v>
      </c>
      <c r="AU28" s="176" t="str">
        <f t="shared" si="279"/>
        <v>0.0</v>
      </c>
      <c r="AV28" s="118" t="str">
        <f t="shared" si="280"/>
        <v>F</v>
      </c>
      <c r="AW28" s="117">
        <f t="shared" si="281"/>
        <v>0</v>
      </c>
      <c r="AX28" s="117" t="str">
        <f t="shared" si="282"/>
        <v>0.0</v>
      </c>
      <c r="AY28" s="10">
        <v>3</v>
      </c>
      <c r="AZ28" s="347"/>
      <c r="BA28" s="254">
        <v>0</v>
      </c>
      <c r="BB28" s="275"/>
      <c r="BC28" s="275"/>
      <c r="BD28" s="5">
        <f t="shared" si="283"/>
        <v>0</v>
      </c>
      <c r="BE28" s="249">
        <f t="shared" si="284"/>
        <v>0</v>
      </c>
      <c r="BF28" s="176" t="str">
        <f t="shared" si="285"/>
        <v>0.0</v>
      </c>
      <c r="BG28" s="250" t="str">
        <f t="shared" si="286"/>
        <v>F</v>
      </c>
      <c r="BH28" s="251">
        <f t="shared" si="287"/>
        <v>0</v>
      </c>
      <c r="BI28" s="251" t="str">
        <f t="shared" si="288"/>
        <v>0.0</v>
      </c>
      <c r="BJ28" s="252">
        <v>4</v>
      </c>
      <c r="BK28" s="27"/>
      <c r="BL28" s="402">
        <v>0</v>
      </c>
      <c r="BM28" s="297"/>
      <c r="BN28" s="286"/>
      <c r="BO28" s="5">
        <f t="shared" si="289"/>
        <v>0</v>
      </c>
      <c r="BP28" s="25">
        <f t="shared" si="290"/>
        <v>0</v>
      </c>
      <c r="BQ28" s="176" t="str">
        <f t="shared" si="291"/>
        <v>0.0</v>
      </c>
      <c r="BR28" s="118" t="str">
        <f t="shared" si="292"/>
        <v>F</v>
      </c>
      <c r="BS28" s="287">
        <f t="shared" si="293"/>
        <v>0</v>
      </c>
      <c r="BT28" s="287" t="str">
        <f t="shared" si="294"/>
        <v>0.0</v>
      </c>
      <c r="BU28" s="288">
        <v>3</v>
      </c>
      <c r="BV28" s="27"/>
      <c r="BW28" s="113"/>
      <c r="BX28" s="14"/>
      <c r="BY28" s="14"/>
      <c r="BZ28" s="142">
        <f t="shared" ref="BZ28" si="299">ROUND((BW28*0.4+BX28*0.6),1)</f>
        <v>0</v>
      </c>
      <c r="CA28" s="143">
        <f t="shared" ref="CA28" si="300">ROUND(MAX((BW28*0.4+BX28*0.6),(BW28*0.4+BY28*0.6)),1)</f>
        <v>0</v>
      </c>
      <c r="CB28" s="176" t="str">
        <f t="shared" ref="CB28" si="301">TEXT(CA28,"0.0")</f>
        <v>0.0</v>
      </c>
      <c r="CC28" s="144" t="str">
        <f t="shared" ref="CC28" si="302">IF(CA28&gt;=8.5,"A",IF(CA28&gt;=8,"B+",IF(CA28&gt;=7,"B",IF(CA28&gt;=6.5,"C+",IF(CA28&gt;=5.5,"C",IF(CA28&gt;=5,"D+",IF(CA28&gt;=4,"D","F")))))))</f>
        <v>F</v>
      </c>
      <c r="CD28" s="117">
        <f t="shared" ref="CD28" si="303">IF(CC28="A",4,IF(CC28="B+",3.5,IF(CC28="B",3,IF(CC28="C+",2.5,IF(CC28="C",2,IF(CC28="D+",1.5,IF(CC28="D",1,0)))))))</f>
        <v>0</v>
      </c>
      <c r="CE28" s="117" t="str">
        <f t="shared" ref="CE28" si="304">TEXT(CD28,"0.0")</f>
        <v>0.0</v>
      </c>
      <c r="CF28" s="14"/>
      <c r="CG28" s="29"/>
      <c r="CH28" s="111">
        <f t="shared" si="295"/>
        <v>16</v>
      </c>
      <c r="CI28" s="109">
        <f t="shared" si="296"/>
        <v>0.28125</v>
      </c>
      <c r="CJ28" s="105" t="str">
        <f t="shared" si="297"/>
        <v>0.28</v>
      </c>
      <c r="CK28" s="106"/>
      <c r="CL28" s="107">
        <f t="shared" si="298"/>
        <v>3</v>
      </c>
      <c r="CM28" s="108"/>
      <c r="CN28" s="412"/>
      <c r="CO28" s="421"/>
      <c r="CP28" s="185">
        <v>0</v>
      </c>
      <c r="CQ28" s="97"/>
      <c r="CR28" s="97"/>
      <c r="CS28" s="5">
        <f>ROUND((CP28*0.4+CQ28*0.6),1)</f>
        <v>0</v>
      </c>
      <c r="CT28" s="25">
        <f>ROUND(MAX((CP28*0.4+CQ28*0.6),(CP28*0.4+CR28*0.6)),1)</f>
        <v>0</v>
      </c>
      <c r="CU28" s="176" t="str">
        <f>TEXT(CT28,"0.0")</f>
        <v>0.0</v>
      </c>
      <c r="CV28" s="118" t="str">
        <f>IF(CT28&gt;=8.5,"A",IF(CT28&gt;=8,"B+",IF(CT28&gt;=7,"B",IF(CT28&gt;=6.5,"C+",IF(CT28&gt;=5.5,"C",IF(CT28&gt;=5,"D+",IF(CT28&gt;=4,"D","F")))))))</f>
        <v>F</v>
      </c>
      <c r="CW28" s="117">
        <f>IF(CV28="A",4,IF(CV28="B+",3.5,IF(CV28="B",3,IF(CV28="C+",2.5,IF(CV28="C",2,IF(CV28="D+",1.5,IF(CV28="D",1,0)))))))</f>
        <v>0</v>
      </c>
      <c r="CX28" s="117" t="str">
        <f>TEXT(CW28,"0.0")</f>
        <v>0.0</v>
      </c>
      <c r="CY28" s="10">
        <v>2</v>
      </c>
      <c r="CZ28" s="27"/>
      <c r="DA28" s="185">
        <v>0.5</v>
      </c>
      <c r="DB28" s="97"/>
      <c r="DC28" s="97"/>
      <c r="DD28" s="5">
        <f>ROUND((DA28*0.4+DB28*0.6),1)</f>
        <v>0.2</v>
      </c>
      <c r="DE28" s="25">
        <f>ROUND(MAX((DA28*0.4+DB28*0.6),(DA28*0.4+DC28*0.6)),1)</f>
        <v>0.2</v>
      </c>
      <c r="DF28" s="176" t="str">
        <f>TEXT(DE28,"0.0")</f>
        <v>0.2</v>
      </c>
      <c r="DG28" s="118" t="str">
        <f>IF(DE28&gt;=8.5,"A",IF(DE28&gt;=8,"B+",IF(DE28&gt;=7,"B",IF(DE28&gt;=6.5,"C+",IF(DE28&gt;=5.5,"C",IF(DE28&gt;=5,"D+",IF(DE28&gt;=4,"D","F")))))))</f>
        <v>F</v>
      </c>
      <c r="DH28" s="117">
        <f>IF(DG28="A",4,IF(DG28="B+",3.5,IF(DG28="B",3,IF(DG28="C+",2.5,IF(DG28="C",2,IF(DG28="D+",1.5,IF(DG28="D",1,0)))))))</f>
        <v>0</v>
      </c>
      <c r="DI28" s="117" t="str">
        <f>TEXT(DH28,"0.0")</f>
        <v>0.0</v>
      </c>
      <c r="DJ28" s="10">
        <v>2</v>
      </c>
      <c r="DK28" s="27"/>
      <c r="DL28" s="185">
        <v>0</v>
      </c>
      <c r="DM28" s="97"/>
      <c r="DN28" s="97"/>
      <c r="DO28" s="5">
        <f>ROUND((DL28*0.4+DM28*0.6),1)</f>
        <v>0</v>
      </c>
      <c r="DP28" s="25">
        <f>ROUND(MAX((DL28*0.4+DM28*0.6),(DL28*0.4+DN28*0.6)),1)</f>
        <v>0</v>
      </c>
      <c r="DQ28" s="176" t="str">
        <f>TEXT(DP28,"0.0")</f>
        <v>0.0</v>
      </c>
      <c r="DR28" s="118" t="str">
        <f>IF(DP28&gt;=8.5,"A",IF(DP28&gt;=8,"B+",IF(DP28&gt;=7,"B",IF(DP28&gt;=6.5,"C+",IF(DP28&gt;=5.5,"C",IF(DP28&gt;=5,"D+",IF(DP28&gt;=4,"D","F")))))))</f>
        <v>F</v>
      </c>
      <c r="DS28" s="117">
        <f>IF(DR28="A",4,IF(DR28="B+",3.5,IF(DR28="B",3,IF(DR28="C+",2.5,IF(DR28="C",2,IF(DR28="D+",1.5,IF(DR28="D",1,0)))))))</f>
        <v>0</v>
      </c>
      <c r="DT28" s="117" t="str">
        <f>TEXT(DS28,"0.0")</f>
        <v>0.0</v>
      </c>
      <c r="DU28" s="10">
        <v>2</v>
      </c>
      <c r="DV28" s="27"/>
      <c r="DW28" s="185"/>
      <c r="DX28" s="97"/>
      <c r="DY28" s="97"/>
      <c r="DZ28" s="5">
        <f>ROUND((DW28*0.4+DX28*0.6),1)</f>
        <v>0</v>
      </c>
      <c r="EA28" s="25">
        <f>ROUND(MAX((DW28*0.4+DX28*0.6),(DW28*0.4+DY28*0.6)),1)</f>
        <v>0</v>
      </c>
      <c r="EB28" s="176" t="str">
        <f>TEXT(EA28,"0.0")</f>
        <v>0.0</v>
      </c>
      <c r="EC28" s="118" t="str">
        <f>IF(EA28&gt;=8.5,"A",IF(EA28&gt;=8,"B+",IF(EA28&gt;=7,"B",IF(EA28&gt;=6.5,"C+",IF(EA28&gt;=5.5,"C",IF(EA28&gt;=5,"D+",IF(EA28&gt;=4,"D","F")))))))</f>
        <v>F</v>
      </c>
      <c r="ED28" s="117">
        <f>IF(EC28="A",4,IF(EC28="B+",3.5,IF(EC28="B",3,IF(EC28="C+",2.5,IF(EC28="C",2,IF(EC28="D+",1.5,IF(EC28="D",1,0)))))))</f>
        <v>0</v>
      </c>
      <c r="EE28" s="117" t="str">
        <f>TEXT(ED28,"0.0")</f>
        <v>0.0</v>
      </c>
      <c r="EF28" s="10">
        <v>3</v>
      </c>
      <c r="EG28" s="27"/>
      <c r="EH28" s="185">
        <v>0</v>
      </c>
      <c r="EI28" s="97"/>
      <c r="EJ28" s="97"/>
      <c r="EK28" s="5">
        <f>ROUND((EH28*0.4+EI28*0.6),1)</f>
        <v>0</v>
      </c>
      <c r="EL28" s="25">
        <f>ROUND(MAX((EH28*0.4+EI28*0.6),(EH28*0.4+EJ28*0.6)),1)</f>
        <v>0</v>
      </c>
      <c r="EM28" s="176" t="str">
        <f>TEXT(EL28,"0.0")</f>
        <v>0.0</v>
      </c>
      <c r="EN28" s="118" t="str">
        <f>IF(EL28&gt;=8.5,"A",IF(EL28&gt;=8,"B+",IF(EL28&gt;=7,"B",IF(EL28&gt;=6.5,"C+",IF(EL28&gt;=5.5,"C",IF(EL28&gt;=5,"D+",IF(EL28&gt;=4,"D","F")))))))</f>
        <v>F</v>
      </c>
      <c r="EO28" s="117">
        <f>IF(EN28="A",4,IF(EN28="B+",3.5,IF(EN28="B",3,IF(EN28="C+",2.5,IF(EN28="C",2,IF(EN28="D+",1.5,IF(EN28="D",1,0)))))))</f>
        <v>0</v>
      </c>
      <c r="EP28" s="117" t="str">
        <f>TEXT(EO28,"0.0")</f>
        <v>0.0</v>
      </c>
      <c r="EQ28" s="10">
        <v>4</v>
      </c>
      <c r="ER28" s="27"/>
      <c r="ES28" s="185">
        <v>0</v>
      </c>
      <c r="ET28" s="97"/>
      <c r="EU28" s="97"/>
      <c r="EV28" s="5">
        <f>ROUND((ES28*0.4+ET28*0.6),1)</f>
        <v>0</v>
      </c>
      <c r="EW28" s="25">
        <f>ROUND(MAX((ES28*0.4+ET28*0.6),(ES28*0.4+EU28*0.6)),1)</f>
        <v>0</v>
      </c>
      <c r="EX28" s="176" t="str">
        <f>TEXT(EW28,"0.0")</f>
        <v>0.0</v>
      </c>
      <c r="EY28" s="118" t="str">
        <f>IF(EW28&gt;=8.5,"A",IF(EW28&gt;=8,"B+",IF(EW28&gt;=7,"B",IF(EW28&gt;=6.5,"C+",IF(EW28&gt;=5.5,"C",IF(EW28&gt;=5,"D+",IF(EW28&gt;=4,"D","F")))))))</f>
        <v>F</v>
      </c>
      <c r="EZ28" s="117">
        <f>IF(EY28="A",4,IF(EY28="B+",3.5,IF(EY28="B",3,IF(EY28="C+",2.5,IF(EY28="C",2,IF(EY28="D+",1.5,IF(EY28="D",1,0)))))))</f>
        <v>0</v>
      </c>
      <c r="FA28" s="117" t="str">
        <f>TEXT(EZ28,"0.0")</f>
        <v>0.0</v>
      </c>
      <c r="FB28" s="10">
        <v>3</v>
      </c>
      <c r="FC28" s="27"/>
      <c r="FD28" s="508"/>
      <c r="FE28" s="547"/>
      <c r="FF28" s="547"/>
      <c r="FG28" s="5">
        <f>ROUND((FD28*0.4+FE28*0.6),1)</f>
        <v>0</v>
      </c>
      <c r="FH28" s="25">
        <f>ROUND(MAX((FD28*0.4+FE28*0.6),(FD28*0.4+FF28*0.6)),1)</f>
        <v>0</v>
      </c>
      <c r="FI28" s="176" t="str">
        <f>TEXT(FH28,"0.0")</f>
        <v>0.0</v>
      </c>
      <c r="FJ28" s="118" t="str">
        <f>IF(FH28&gt;=8.5,"A",IF(FH28&gt;=8,"B+",IF(FH28&gt;=7,"B",IF(FH28&gt;=6.5,"C+",IF(FH28&gt;=5.5,"C",IF(FH28&gt;=5,"D+",IF(FH28&gt;=4,"D","F")))))))</f>
        <v>F</v>
      </c>
      <c r="FK28" s="117">
        <f>IF(FJ28="A",4,IF(FJ28="B+",3.5,IF(FJ28="B",3,IF(FJ28="C+",2.5,IF(FJ28="C",2,IF(FJ28="D+",1.5,IF(FJ28="D",1,0)))))))</f>
        <v>0</v>
      </c>
      <c r="FL28" s="117" t="str">
        <f>TEXT(FK28,"0.0")</f>
        <v>0.0</v>
      </c>
      <c r="FM28" s="10">
        <v>2</v>
      </c>
      <c r="FN28" s="27"/>
      <c r="FO28" s="497">
        <f>CY28+DJ28+DU28+EF28+EQ28+FB28+FM28</f>
        <v>18</v>
      </c>
      <c r="FP28" s="498">
        <f>(CW28*CY28+DH28*DJ28+DS28*DU28+ED28*EF28+EO28*EQ28+EZ28*FB28+FK28*FM28)/FO28</f>
        <v>0</v>
      </c>
      <c r="FQ28" s="499" t="str">
        <f>TEXT(FP28,"0.00")</f>
        <v>0.00</v>
      </c>
      <c r="FR28" s="600" t="str">
        <f>IF(AND(FP28&lt;1),"Cảnh báo KQHT","Lên lớp")</f>
        <v>Cảnh báo KQHT</v>
      </c>
      <c r="FS28" s="497">
        <f>CH28+FO28</f>
        <v>34</v>
      </c>
      <c r="FT28" s="498">
        <f>(CI28*CH28+FO28*FP28)/FS28</f>
        <v>0.13235294117647059</v>
      </c>
      <c r="FU28" s="499" t="str">
        <f>TEXT(FT28,"0.00")</f>
        <v>0.13</v>
      </c>
      <c r="FV28" s="504">
        <f>AD28+AO28+AZ28+BK28+BV28+CG28+CZ28+DK28+DV28+EG28+ER28+FC28+FN28</f>
        <v>3</v>
      </c>
      <c r="FW28" s="500">
        <f>(FN28*FH28+FC28*EW28+ER28*EL28+EG28*EA28+DV28*DP28+DK28*DE28+CZ28*CT28+CG28*CA28+BV28*BP28+BK28*BE28+AZ28*AT28+AO28*AI28+AD28*X28)/FV28</f>
        <v>5.3</v>
      </c>
      <c r="FX28" s="501">
        <f>(AA28*AD28+AL28*AO28+AW28*AZ28+BH28*BK28+BS28*BV28+CD28*CG28+CW28*CZ28+DH28*DK28+DS28*DV28+ED28*EG28+EO28*ER28+EZ28*FC28+FK28*FN28)/FV28</f>
        <v>1.5</v>
      </c>
      <c r="FY28" s="502" t="str">
        <f>IF(AND(FX28&lt;1.2),"Cảnh báo KQHT","Lên lớp")</f>
        <v>Lên lớp</v>
      </c>
      <c r="FZ28" s="488"/>
      <c r="GA28" s="488"/>
      <c r="GB28" s="488"/>
      <c r="GC28" s="488"/>
      <c r="GD28" s="488"/>
      <c r="GE28" s="488"/>
      <c r="GF28" s="488"/>
      <c r="GG28" s="488"/>
      <c r="GH28" s="488"/>
      <c r="GI28" s="488"/>
      <c r="GJ28" s="488"/>
      <c r="GK28" s="641"/>
      <c r="GL28" s="641"/>
      <c r="GM28" s="641"/>
      <c r="GN28" s="641"/>
      <c r="GO28" s="641"/>
      <c r="GP28" s="641"/>
      <c r="GQ28" s="641"/>
      <c r="GR28" s="641"/>
      <c r="GS28" s="641"/>
      <c r="GT28" s="641"/>
      <c r="GU28" s="637"/>
      <c r="GV28" s="638"/>
      <c r="GW28" s="638"/>
      <c r="GX28" s="638"/>
      <c r="GY28" s="638"/>
      <c r="GZ28" s="638"/>
      <c r="HA28" s="638"/>
      <c r="HB28" s="638"/>
      <c r="HC28" s="638"/>
      <c r="HD28" s="638"/>
      <c r="HE28" s="639"/>
    </row>
    <row r="29" spans="1:373" s="642" customFormat="1" ht="18.75" x14ac:dyDescent="0.3">
      <c r="A29" s="611">
        <v>24</v>
      </c>
      <c r="B29" s="611" t="s">
        <v>99</v>
      </c>
      <c r="C29" s="612" t="s">
        <v>242</v>
      </c>
      <c r="D29" s="613" t="s">
        <v>243</v>
      </c>
      <c r="E29" s="614" t="s">
        <v>244</v>
      </c>
      <c r="F29" s="615" t="s">
        <v>661</v>
      </c>
      <c r="G29" s="211" t="s">
        <v>343</v>
      </c>
      <c r="H29" s="212" t="s">
        <v>16</v>
      </c>
      <c r="I29" s="356" t="s">
        <v>383</v>
      </c>
      <c r="J29" s="616">
        <v>5</v>
      </c>
      <c r="K29" s="381" t="str">
        <f t="shared" si="257"/>
        <v>5.0</v>
      </c>
      <c r="L29" s="617" t="str">
        <f t="shared" si="258"/>
        <v>D+</v>
      </c>
      <c r="M29" s="381">
        <f t="shared" si="259"/>
        <v>1.5</v>
      </c>
      <c r="N29" s="618" t="str">
        <f t="shared" si="260"/>
        <v>1.5</v>
      </c>
      <c r="O29" s="619"/>
      <c r="P29" s="182" t="str">
        <f t="shared" si="261"/>
        <v>0.0</v>
      </c>
      <c r="Q29" s="620" t="str">
        <f t="shared" si="262"/>
        <v>F</v>
      </c>
      <c r="R29" s="381">
        <f t="shared" si="263"/>
        <v>0</v>
      </c>
      <c r="S29" s="618" t="str">
        <f t="shared" si="264"/>
        <v>0.0</v>
      </c>
      <c r="T29" s="155">
        <v>6</v>
      </c>
      <c r="U29" s="123">
        <v>4</v>
      </c>
      <c r="V29" s="125"/>
      <c r="W29" s="621">
        <f t="shared" si="265"/>
        <v>4.8</v>
      </c>
      <c r="X29" s="381">
        <f t="shared" si="266"/>
        <v>4.8</v>
      </c>
      <c r="Y29" s="381" t="str">
        <f t="shared" si="267"/>
        <v>4.8</v>
      </c>
      <c r="Z29" s="620" t="str">
        <f t="shared" si="268"/>
        <v>D</v>
      </c>
      <c r="AA29" s="381">
        <f t="shared" si="269"/>
        <v>1</v>
      </c>
      <c r="AB29" s="381" t="str">
        <f t="shared" si="270"/>
        <v>1.0</v>
      </c>
      <c r="AC29" s="622">
        <v>3</v>
      </c>
      <c r="AD29" s="623">
        <v>3</v>
      </c>
      <c r="AE29" s="155">
        <v>5.2</v>
      </c>
      <c r="AF29" s="140">
        <v>6</v>
      </c>
      <c r="AG29" s="125"/>
      <c r="AH29" s="624">
        <f t="shared" si="271"/>
        <v>5.7</v>
      </c>
      <c r="AI29" s="625">
        <f t="shared" si="272"/>
        <v>5.7</v>
      </c>
      <c r="AJ29" s="625" t="str">
        <f t="shared" si="273"/>
        <v>5.7</v>
      </c>
      <c r="AK29" s="626" t="str">
        <f t="shared" si="274"/>
        <v>C</v>
      </c>
      <c r="AL29" s="625">
        <f t="shared" si="275"/>
        <v>2</v>
      </c>
      <c r="AM29" s="625" t="str">
        <f t="shared" si="276"/>
        <v>2.0</v>
      </c>
      <c r="AN29" s="627">
        <v>3</v>
      </c>
      <c r="AO29" s="627">
        <v>3</v>
      </c>
      <c r="AP29" s="153">
        <v>5</v>
      </c>
      <c r="AQ29" s="123"/>
      <c r="AR29" s="125"/>
      <c r="AS29" s="621">
        <f t="shared" si="277"/>
        <v>2</v>
      </c>
      <c r="AT29" s="381">
        <f t="shared" si="278"/>
        <v>2</v>
      </c>
      <c r="AU29" s="381" t="str">
        <f t="shared" si="279"/>
        <v>2.0</v>
      </c>
      <c r="AV29" s="620" t="str">
        <f t="shared" si="280"/>
        <v>F</v>
      </c>
      <c r="AW29" s="381">
        <f t="shared" si="281"/>
        <v>0</v>
      </c>
      <c r="AX29" s="381" t="str">
        <f t="shared" si="282"/>
        <v>0.0</v>
      </c>
      <c r="AY29" s="622">
        <v>3</v>
      </c>
      <c r="AZ29" s="623"/>
      <c r="BA29" s="159">
        <v>5.3</v>
      </c>
      <c r="BB29" s="141">
        <v>2</v>
      </c>
      <c r="BC29" s="123"/>
      <c r="BD29" s="621">
        <f t="shared" si="283"/>
        <v>3.3</v>
      </c>
      <c r="BE29" s="381">
        <f t="shared" si="284"/>
        <v>3.3</v>
      </c>
      <c r="BF29" s="381" t="str">
        <f t="shared" si="285"/>
        <v>3.3</v>
      </c>
      <c r="BG29" s="620" t="str">
        <f t="shared" si="286"/>
        <v>F</v>
      </c>
      <c r="BH29" s="381">
        <f t="shared" si="287"/>
        <v>0</v>
      </c>
      <c r="BI29" s="381" t="str">
        <f t="shared" si="288"/>
        <v>0.0</v>
      </c>
      <c r="BJ29" s="622">
        <v>4</v>
      </c>
      <c r="BK29" s="623"/>
      <c r="BL29" s="159">
        <v>5</v>
      </c>
      <c r="BM29" s="140">
        <v>3</v>
      </c>
      <c r="BN29" s="140"/>
      <c r="BO29" s="621">
        <f t="shared" si="289"/>
        <v>3.8</v>
      </c>
      <c r="BP29" s="381">
        <f t="shared" si="290"/>
        <v>3.8</v>
      </c>
      <c r="BQ29" s="381" t="str">
        <f t="shared" si="291"/>
        <v>3.8</v>
      </c>
      <c r="BR29" s="620" t="str">
        <f t="shared" si="292"/>
        <v>F</v>
      </c>
      <c r="BS29" s="381">
        <f t="shared" si="293"/>
        <v>0</v>
      </c>
      <c r="BT29" s="381" t="str">
        <f t="shared" si="294"/>
        <v>0.0</v>
      </c>
      <c r="BU29" s="622">
        <v>3</v>
      </c>
      <c r="BV29" s="628"/>
      <c r="BW29" s="159">
        <v>6.7</v>
      </c>
      <c r="BX29" s="163">
        <v>7</v>
      </c>
      <c r="BY29" s="163"/>
      <c r="BZ29" s="621">
        <f>ROUND((BW29*0.4+BX29*0.6),1)</f>
        <v>6.9</v>
      </c>
      <c r="CA29" s="381">
        <f>ROUND(MAX((BW29*0.4+BX29*0.6),(BW29*0.4+BY29*0.6)),1)</f>
        <v>6.9</v>
      </c>
      <c r="CB29" s="381" t="str">
        <f>TEXT(CA29,"0.0")</f>
        <v>6.9</v>
      </c>
      <c r="CC29" s="620" t="str">
        <f>IF(CA29&gt;=8.5,"A",IF(CA29&gt;=8,"B+",IF(CA29&gt;=7,"B",IF(CA29&gt;=6.5,"C+",IF(CA29&gt;=5.5,"C",IF(CA29&gt;=5,"D+",IF(CA29&gt;=4,"D","F")))))))</f>
        <v>C+</v>
      </c>
      <c r="CD29" s="381">
        <f>IF(CC29="A",4,IF(CC29="B+",3.5,IF(CC29="B",3,IF(CC29="C+",2.5,IF(CC29="C",2,IF(CC29="D+",1.5,IF(CC29="D",1,0)))))))</f>
        <v>2.5</v>
      </c>
      <c r="CE29" s="381" t="str">
        <f>TEXT(CD29,"0.0")</f>
        <v>2.5</v>
      </c>
      <c r="CF29" s="622">
        <v>2</v>
      </c>
      <c r="CG29" s="628">
        <v>2</v>
      </c>
      <c r="CH29" s="629">
        <f t="shared" si="295"/>
        <v>18</v>
      </c>
      <c r="CI29" s="630">
        <f t="shared" si="296"/>
        <v>0.77777777777777779</v>
      </c>
      <c r="CJ29" s="631" t="str">
        <f t="shared" si="297"/>
        <v>0.78</v>
      </c>
      <c r="CK29" s="632" t="str">
        <f>IF(AND(CI29&lt;0.8),"Cảnh báo KQHT","Lên lớp")</f>
        <v>Cảnh báo KQHT</v>
      </c>
      <c r="CL29" s="633">
        <f t="shared" si="298"/>
        <v>8</v>
      </c>
      <c r="CM29" s="634">
        <f xml:space="preserve"> (AA29*AD29+AL29*AO29+AW29*AZ29+BH29*BK29+BS29*BV29+CD29*CG29)/CL29</f>
        <v>1.75</v>
      </c>
      <c r="CN29" s="635" t="str">
        <f>IF(AND(CM29&lt;1.2),"Cảnh báo KQHT","Lên lớp")</f>
        <v>Lên lớp</v>
      </c>
      <c r="CO29" s="636" t="s">
        <v>490</v>
      </c>
      <c r="CP29" s="637"/>
      <c r="CQ29" s="638"/>
      <c r="CR29" s="638"/>
      <c r="CS29" s="638"/>
      <c r="CT29" s="638"/>
      <c r="CU29" s="638"/>
      <c r="CV29" s="638"/>
      <c r="CW29" s="638"/>
      <c r="CX29" s="638"/>
      <c r="CY29" s="638"/>
      <c r="CZ29" s="639"/>
      <c r="DA29" s="159">
        <v>0</v>
      </c>
      <c r="DB29" s="640"/>
      <c r="DC29" s="640"/>
      <c r="DD29" s="638"/>
      <c r="DE29" s="638"/>
      <c r="DF29" s="638"/>
      <c r="DG29" s="638"/>
      <c r="DH29" s="638"/>
      <c r="DI29" s="638"/>
      <c r="DJ29" s="622">
        <v>2</v>
      </c>
      <c r="DK29" s="639"/>
      <c r="DL29" s="637"/>
      <c r="DM29" s="638"/>
      <c r="DN29" s="638"/>
      <c r="DO29" s="638"/>
      <c r="DP29" s="638"/>
      <c r="DQ29" s="638"/>
      <c r="DR29" s="638"/>
      <c r="DS29" s="638"/>
      <c r="DT29" s="638"/>
      <c r="DU29" s="638"/>
      <c r="DV29" s="639"/>
      <c r="DW29" s="159"/>
      <c r="DX29" s="640"/>
      <c r="DY29" s="640"/>
      <c r="DZ29" s="638"/>
      <c r="EA29" s="638"/>
      <c r="EB29" s="638"/>
      <c r="EC29" s="638"/>
      <c r="ED29" s="638"/>
      <c r="EE29" s="638"/>
      <c r="EF29" s="622">
        <v>3</v>
      </c>
      <c r="EG29" s="639"/>
      <c r="EH29" s="637"/>
      <c r="EI29" s="638"/>
      <c r="EJ29" s="638"/>
      <c r="EK29" s="638"/>
      <c r="EL29" s="638"/>
      <c r="EM29" s="638"/>
      <c r="EN29" s="638"/>
      <c r="EO29" s="638"/>
      <c r="EP29" s="638"/>
      <c r="EQ29" s="638"/>
      <c r="ER29" s="639"/>
      <c r="ES29" s="637"/>
      <c r="ET29" s="638"/>
      <c r="EU29" s="638"/>
      <c r="EV29" s="638"/>
      <c r="EW29" s="638"/>
      <c r="EX29" s="638"/>
      <c r="EY29" s="638"/>
      <c r="EZ29" s="638"/>
      <c r="FA29" s="638"/>
      <c r="FB29" s="638"/>
      <c r="FC29" s="639"/>
      <c r="FD29" s="637"/>
      <c r="FE29" s="638"/>
      <c r="FF29" s="638"/>
      <c r="FG29" s="638"/>
      <c r="FH29" s="638"/>
      <c r="FI29" s="638"/>
      <c r="FJ29" s="638"/>
      <c r="FK29" s="638"/>
      <c r="FL29" s="638"/>
      <c r="FM29" s="638"/>
      <c r="FN29" s="639"/>
      <c r="FO29" s="641"/>
      <c r="FP29" s="641"/>
      <c r="FQ29" s="641"/>
      <c r="FR29" s="641"/>
      <c r="FS29" s="641"/>
      <c r="FT29" s="641"/>
      <c r="FU29" s="641"/>
      <c r="FV29" s="641"/>
      <c r="FW29" s="641"/>
      <c r="FX29" s="641"/>
      <c r="FY29" s="641"/>
      <c r="FZ29" s="641"/>
      <c r="GA29" s="641"/>
      <c r="GB29" s="641"/>
      <c r="GC29" s="641"/>
      <c r="GD29" s="641"/>
      <c r="GE29" s="641"/>
      <c r="GF29" s="641"/>
      <c r="GG29" s="641"/>
      <c r="GH29" s="641"/>
      <c r="GI29" s="641"/>
      <c r="GJ29" s="641"/>
      <c r="GK29" s="641"/>
      <c r="GL29" s="641"/>
      <c r="GM29" s="641"/>
      <c r="GN29" s="641"/>
      <c r="GO29" s="641"/>
      <c r="GP29" s="641"/>
      <c r="GQ29" s="641"/>
      <c r="GR29" s="641"/>
      <c r="GS29" s="641"/>
      <c r="GT29" s="641"/>
      <c r="GU29" s="637"/>
      <c r="GV29" s="638"/>
      <c r="GW29" s="638"/>
      <c r="GX29" s="638"/>
      <c r="GY29" s="638"/>
      <c r="GZ29" s="638"/>
      <c r="HA29" s="638"/>
      <c r="HB29" s="638"/>
      <c r="HC29" s="638"/>
      <c r="HD29" s="638"/>
      <c r="HE29" s="639"/>
    </row>
    <row r="30" spans="1:373" s="642" customFormat="1" ht="18.75" x14ac:dyDescent="0.3">
      <c r="A30" s="611">
        <v>41</v>
      </c>
      <c r="B30" s="611" t="s">
        <v>99</v>
      </c>
      <c r="C30" s="612" t="s">
        <v>272</v>
      </c>
      <c r="D30" s="613" t="s">
        <v>273</v>
      </c>
      <c r="E30" s="614" t="s">
        <v>274</v>
      </c>
      <c r="F30" s="615" t="s">
        <v>664</v>
      </c>
      <c r="G30" s="211" t="s">
        <v>360</v>
      </c>
      <c r="H30" s="212" t="s">
        <v>16</v>
      </c>
      <c r="I30" s="356" t="s">
        <v>389</v>
      </c>
      <c r="J30" s="643">
        <v>5.3</v>
      </c>
      <c r="K30" s="381" t="str">
        <f t="shared" si="257"/>
        <v>5.3</v>
      </c>
      <c r="L30" s="617" t="str">
        <f t="shared" si="258"/>
        <v>D+</v>
      </c>
      <c r="M30" s="381">
        <f t="shared" si="259"/>
        <v>1.5</v>
      </c>
      <c r="N30" s="618" t="str">
        <f t="shared" si="260"/>
        <v>1.5</v>
      </c>
      <c r="O30" s="644"/>
      <c r="P30" s="182" t="str">
        <f t="shared" si="261"/>
        <v>0.0</v>
      </c>
      <c r="Q30" s="620" t="str">
        <f t="shared" si="262"/>
        <v>F</v>
      </c>
      <c r="R30" s="381">
        <f t="shared" si="263"/>
        <v>0</v>
      </c>
      <c r="S30" s="618" t="str">
        <f t="shared" si="264"/>
        <v>0.0</v>
      </c>
      <c r="T30" s="139">
        <v>7</v>
      </c>
      <c r="U30" s="140">
        <v>5</v>
      </c>
      <c r="V30" s="140"/>
      <c r="W30" s="621">
        <f t="shared" si="265"/>
        <v>5.8</v>
      </c>
      <c r="X30" s="381">
        <f t="shared" si="266"/>
        <v>5.8</v>
      </c>
      <c r="Y30" s="381" t="str">
        <f t="shared" si="267"/>
        <v>5.8</v>
      </c>
      <c r="Z30" s="620" t="str">
        <f t="shared" si="268"/>
        <v>C</v>
      </c>
      <c r="AA30" s="381">
        <f t="shared" si="269"/>
        <v>2</v>
      </c>
      <c r="AB30" s="381" t="str">
        <f t="shared" si="270"/>
        <v>2.0</v>
      </c>
      <c r="AC30" s="622">
        <v>3</v>
      </c>
      <c r="AD30" s="623">
        <v>3</v>
      </c>
      <c r="AE30" s="153">
        <v>6.7</v>
      </c>
      <c r="AF30" s="123">
        <v>5</v>
      </c>
      <c r="AG30" s="125"/>
      <c r="AH30" s="624">
        <f t="shared" si="271"/>
        <v>5.7</v>
      </c>
      <c r="AI30" s="625">
        <f t="shared" si="272"/>
        <v>5.7</v>
      </c>
      <c r="AJ30" s="625" t="str">
        <f t="shared" si="273"/>
        <v>5.7</v>
      </c>
      <c r="AK30" s="620" t="str">
        <f t="shared" si="274"/>
        <v>C</v>
      </c>
      <c r="AL30" s="381">
        <f t="shared" si="275"/>
        <v>2</v>
      </c>
      <c r="AM30" s="381" t="str">
        <f t="shared" si="276"/>
        <v>2.0</v>
      </c>
      <c r="AN30" s="645">
        <v>3</v>
      </c>
      <c r="AO30" s="627">
        <v>3</v>
      </c>
      <c r="AP30" s="153">
        <v>6.8</v>
      </c>
      <c r="AQ30" s="123">
        <v>6</v>
      </c>
      <c r="AR30" s="125"/>
      <c r="AS30" s="621">
        <f t="shared" si="277"/>
        <v>6.3</v>
      </c>
      <c r="AT30" s="381">
        <f t="shared" si="278"/>
        <v>6.3</v>
      </c>
      <c r="AU30" s="381" t="str">
        <f t="shared" si="279"/>
        <v>6.3</v>
      </c>
      <c r="AV30" s="620" t="str">
        <f t="shared" si="280"/>
        <v>C</v>
      </c>
      <c r="AW30" s="381">
        <f t="shared" si="281"/>
        <v>2</v>
      </c>
      <c r="AX30" s="381" t="str">
        <f t="shared" si="282"/>
        <v>2.0</v>
      </c>
      <c r="AY30" s="622">
        <v>3</v>
      </c>
      <c r="AZ30" s="623">
        <v>3</v>
      </c>
      <c r="BA30" s="159">
        <v>6.7</v>
      </c>
      <c r="BB30" s="140">
        <v>4</v>
      </c>
      <c r="BC30" s="140"/>
      <c r="BD30" s="621">
        <f t="shared" si="283"/>
        <v>5.0999999999999996</v>
      </c>
      <c r="BE30" s="381">
        <f t="shared" si="284"/>
        <v>5.0999999999999996</v>
      </c>
      <c r="BF30" s="381" t="str">
        <f t="shared" si="285"/>
        <v>5.1</v>
      </c>
      <c r="BG30" s="620" t="str">
        <f t="shared" si="286"/>
        <v>D+</v>
      </c>
      <c r="BH30" s="381">
        <f t="shared" si="287"/>
        <v>1.5</v>
      </c>
      <c r="BI30" s="381" t="str">
        <f t="shared" si="288"/>
        <v>1.5</v>
      </c>
      <c r="BJ30" s="622">
        <v>4</v>
      </c>
      <c r="BK30" s="623">
        <v>4</v>
      </c>
      <c r="BL30" s="159">
        <v>5</v>
      </c>
      <c r="BM30" s="123">
        <v>3</v>
      </c>
      <c r="BN30" s="123">
        <v>5</v>
      </c>
      <c r="BO30" s="621">
        <f t="shared" si="289"/>
        <v>3.8</v>
      </c>
      <c r="BP30" s="381">
        <f t="shared" si="290"/>
        <v>5</v>
      </c>
      <c r="BQ30" s="381" t="str">
        <f t="shared" si="291"/>
        <v>5.0</v>
      </c>
      <c r="BR30" s="620" t="str">
        <f t="shared" si="292"/>
        <v>D+</v>
      </c>
      <c r="BS30" s="381">
        <f t="shared" si="293"/>
        <v>1.5</v>
      </c>
      <c r="BT30" s="381" t="str">
        <f t="shared" si="294"/>
        <v>1.5</v>
      </c>
      <c r="BU30" s="622">
        <v>3</v>
      </c>
      <c r="BV30" s="628">
        <v>3</v>
      </c>
      <c r="BW30" s="159">
        <v>5</v>
      </c>
      <c r="BX30" s="456"/>
      <c r="BY30" s="140">
        <v>7</v>
      </c>
      <c r="BZ30" s="646">
        <f>ROUND((BW30*0.4+BX30*0.6),1)</f>
        <v>2</v>
      </c>
      <c r="CA30" s="647">
        <f>ROUND(MAX((BW30*0.4+BX30*0.6),(BW30*0.4+BY30*0.6)),1)</f>
        <v>6.2</v>
      </c>
      <c r="CB30" s="381" t="str">
        <f>TEXT(CA30,"0.0")</f>
        <v>6.2</v>
      </c>
      <c r="CC30" s="648" t="str">
        <f>IF(CA30&gt;=8.5,"A",IF(CA30&gt;=8,"B+",IF(CA30&gt;=7,"B",IF(CA30&gt;=6.5,"C+",IF(CA30&gt;=5.5,"C",IF(CA30&gt;=5,"D+",IF(CA30&gt;=4,"D","F")))))))</f>
        <v>C</v>
      </c>
      <c r="CD30" s="381">
        <f>IF(CC30="A",4,IF(CC30="B+",3.5,IF(CC30="B",3,IF(CC30="C+",2.5,IF(CC30="C",2,IF(CC30="D+",1.5,IF(CC30="D",1,0)))))))</f>
        <v>2</v>
      </c>
      <c r="CE30" s="381" t="str">
        <f>TEXT(CD30,"0.0")</f>
        <v>2.0</v>
      </c>
      <c r="CF30" s="622">
        <v>2</v>
      </c>
      <c r="CG30" s="628">
        <v>2</v>
      </c>
      <c r="CH30" s="629">
        <f t="shared" si="295"/>
        <v>18</v>
      </c>
      <c r="CI30" s="630">
        <f t="shared" si="296"/>
        <v>1.8055555555555556</v>
      </c>
      <c r="CJ30" s="631" t="str">
        <f t="shared" si="297"/>
        <v>1.81</v>
      </c>
      <c r="CK30" s="632" t="str">
        <f>IF(AND(CI30&lt;0.8),"Cảnh báo KQHT","Lên lớp")</f>
        <v>Lên lớp</v>
      </c>
      <c r="CL30" s="633">
        <f t="shared" si="298"/>
        <v>18</v>
      </c>
      <c r="CM30" s="634">
        <f xml:space="preserve"> (AA30*AD30+AL30*AO30+AW30*AZ30+BH30*BK30+BS30*BV30+CD30*CG30)/CL30</f>
        <v>1.8055555555555556</v>
      </c>
      <c r="CN30" s="635" t="str">
        <f>IF(AND(CM30&lt;1.2),"Cảnh báo KQHT","Lên lớp")</f>
        <v>Lên lớp</v>
      </c>
      <c r="CO30" s="636"/>
      <c r="CP30" s="637"/>
      <c r="CQ30" s="638"/>
      <c r="CR30" s="638"/>
      <c r="CS30" s="638"/>
      <c r="CT30" s="638"/>
      <c r="CU30" s="638"/>
      <c r="CV30" s="638"/>
      <c r="CW30" s="638"/>
      <c r="CX30" s="638"/>
      <c r="CY30" s="638"/>
      <c r="CZ30" s="639"/>
      <c r="DA30" s="159">
        <v>0</v>
      </c>
      <c r="DB30" s="640"/>
      <c r="DC30" s="640"/>
      <c r="DD30" s="638"/>
      <c r="DE30" s="638"/>
      <c r="DF30" s="638"/>
      <c r="DG30" s="638"/>
      <c r="DH30" s="638"/>
      <c r="DI30" s="638"/>
      <c r="DJ30" s="622">
        <v>2</v>
      </c>
      <c r="DK30" s="639"/>
      <c r="DL30" s="637"/>
      <c r="DM30" s="638"/>
      <c r="DN30" s="638"/>
      <c r="DO30" s="638"/>
      <c r="DP30" s="638"/>
      <c r="DQ30" s="638"/>
      <c r="DR30" s="638"/>
      <c r="DS30" s="638"/>
      <c r="DT30" s="638"/>
      <c r="DU30" s="638"/>
      <c r="DV30" s="639"/>
      <c r="DW30" s="159"/>
      <c r="DX30" s="640"/>
      <c r="DY30" s="640"/>
      <c r="DZ30" s="638"/>
      <c r="EA30" s="638"/>
      <c r="EB30" s="638"/>
      <c r="EC30" s="638"/>
      <c r="ED30" s="638"/>
      <c r="EE30" s="638"/>
      <c r="EF30" s="622">
        <v>3</v>
      </c>
      <c r="EG30" s="639"/>
      <c r="EH30" s="637"/>
      <c r="EI30" s="638"/>
      <c r="EJ30" s="638"/>
      <c r="EK30" s="638"/>
      <c r="EL30" s="638"/>
      <c r="EM30" s="638"/>
      <c r="EN30" s="638"/>
      <c r="EO30" s="638"/>
      <c r="EP30" s="638"/>
      <c r="EQ30" s="638"/>
      <c r="ER30" s="639"/>
      <c r="ES30" s="637"/>
      <c r="ET30" s="638"/>
      <c r="EU30" s="638"/>
      <c r="EV30" s="638"/>
      <c r="EW30" s="638"/>
      <c r="EX30" s="638"/>
      <c r="EY30" s="638"/>
      <c r="EZ30" s="638"/>
      <c r="FA30" s="638"/>
      <c r="FB30" s="638"/>
      <c r="FC30" s="639"/>
      <c r="FD30" s="637"/>
      <c r="FE30" s="638"/>
      <c r="FF30" s="638"/>
      <c r="FG30" s="638"/>
      <c r="FH30" s="638"/>
      <c r="FI30" s="638"/>
      <c r="FJ30" s="638"/>
      <c r="FK30" s="638"/>
      <c r="FL30" s="638"/>
      <c r="FM30" s="638"/>
      <c r="FN30" s="639"/>
      <c r="FO30" s="641"/>
      <c r="FP30" s="641"/>
      <c r="FQ30" s="641"/>
      <c r="FR30" s="641"/>
      <c r="FS30" s="641"/>
      <c r="FT30" s="641"/>
      <c r="FU30" s="641"/>
      <c r="FV30" s="641"/>
      <c r="FW30" s="641"/>
      <c r="FX30" s="641"/>
      <c r="FY30" s="641"/>
      <c r="FZ30" s="641"/>
      <c r="GA30" s="641"/>
      <c r="GB30" s="641"/>
      <c r="GC30" s="641"/>
      <c r="GD30" s="641"/>
      <c r="GE30" s="641"/>
      <c r="GF30" s="641"/>
      <c r="GG30" s="641"/>
      <c r="GH30" s="641"/>
      <c r="GI30" s="641"/>
      <c r="GJ30" s="641"/>
      <c r="GK30" s="641"/>
      <c r="GL30" s="641"/>
      <c r="GM30" s="641"/>
      <c r="GN30" s="641"/>
      <c r="GO30" s="641"/>
      <c r="GP30" s="641"/>
      <c r="GQ30" s="641"/>
      <c r="GR30" s="641"/>
      <c r="GS30" s="641"/>
      <c r="GT30" s="641"/>
      <c r="GU30" s="637"/>
      <c r="GV30" s="638"/>
      <c r="GW30" s="638"/>
      <c r="GX30" s="638"/>
      <c r="GY30" s="638"/>
      <c r="GZ30" s="638"/>
      <c r="HA30" s="638"/>
      <c r="HB30" s="638"/>
      <c r="HC30" s="638"/>
      <c r="HD30" s="638"/>
      <c r="HE30" s="639"/>
    </row>
    <row r="31" spans="1:373" s="642" customFormat="1" ht="18.75" x14ac:dyDescent="0.3">
      <c r="A31" s="611">
        <v>42</v>
      </c>
      <c r="B31" s="611" t="s">
        <v>99</v>
      </c>
      <c r="C31" s="649" t="s">
        <v>275</v>
      </c>
      <c r="D31" s="613" t="s">
        <v>42</v>
      </c>
      <c r="E31" s="614" t="s">
        <v>43</v>
      </c>
      <c r="F31" s="615" t="s">
        <v>662</v>
      </c>
      <c r="G31" s="211" t="s">
        <v>361</v>
      </c>
      <c r="H31" s="212" t="s">
        <v>16</v>
      </c>
      <c r="I31" s="356" t="s">
        <v>390</v>
      </c>
      <c r="J31" s="643">
        <v>5.3</v>
      </c>
      <c r="K31" s="381" t="str">
        <f t="shared" si="257"/>
        <v>5.3</v>
      </c>
      <c r="L31" s="617" t="str">
        <f t="shared" si="258"/>
        <v>D+</v>
      </c>
      <c r="M31" s="381">
        <f t="shared" si="259"/>
        <v>1.5</v>
      </c>
      <c r="N31" s="618" t="str">
        <f t="shared" si="260"/>
        <v>1.5</v>
      </c>
      <c r="O31" s="650"/>
      <c r="P31" s="182" t="str">
        <f t="shared" si="261"/>
        <v>0.0</v>
      </c>
      <c r="Q31" s="620" t="str">
        <f t="shared" si="262"/>
        <v>F</v>
      </c>
      <c r="R31" s="381">
        <f t="shared" si="263"/>
        <v>0</v>
      </c>
      <c r="S31" s="618" t="str">
        <f t="shared" si="264"/>
        <v>0.0</v>
      </c>
      <c r="T31" s="139">
        <v>7</v>
      </c>
      <c r="U31" s="140">
        <v>5</v>
      </c>
      <c r="V31" s="140"/>
      <c r="W31" s="621">
        <f t="shared" si="265"/>
        <v>5.8</v>
      </c>
      <c r="X31" s="381">
        <f t="shared" si="266"/>
        <v>5.8</v>
      </c>
      <c r="Y31" s="381" t="str">
        <f t="shared" si="267"/>
        <v>5.8</v>
      </c>
      <c r="Z31" s="620" t="str">
        <f t="shared" si="268"/>
        <v>C</v>
      </c>
      <c r="AA31" s="381">
        <f t="shared" si="269"/>
        <v>2</v>
      </c>
      <c r="AB31" s="381" t="str">
        <f t="shared" si="270"/>
        <v>2.0</v>
      </c>
      <c r="AC31" s="622">
        <v>3</v>
      </c>
      <c r="AD31" s="623">
        <v>3</v>
      </c>
      <c r="AE31" s="153">
        <v>6.2</v>
      </c>
      <c r="AF31" s="123">
        <v>7</v>
      </c>
      <c r="AG31" s="125"/>
      <c r="AH31" s="624">
        <f t="shared" si="271"/>
        <v>6.7</v>
      </c>
      <c r="AI31" s="625">
        <f t="shared" si="272"/>
        <v>6.7</v>
      </c>
      <c r="AJ31" s="625" t="str">
        <f t="shared" si="273"/>
        <v>6.7</v>
      </c>
      <c r="AK31" s="620" t="str">
        <f t="shared" si="274"/>
        <v>C+</v>
      </c>
      <c r="AL31" s="381">
        <f t="shared" si="275"/>
        <v>2.5</v>
      </c>
      <c r="AM31" s="381" t="str">
        <f t="shared" si="276"/>
        <v>2.5</v>
      </c>
      <c r="AN31" s="645">
        <v>3</v>
      </c>
      <c r="AO31" s="627">
        <v>3</v>
      </c>
      <c r="AP31" s="153">
        <v>5</v>
      </c>
      <c r="AQ31" s="123"/>
      <c r="AR31" s="123">
        <v>4</v>
      </c>
      <c r="AS31" s="621">
        <f t="shared" si="277"/>
        <v>2</v>
      </c>
      <c r="AT31" s="381">
        <f t="shared" si="278"/>
        <v>4.4000000000000004</v>
      </c>
      <c r="AU31" s="381" t="str">
        <f t="shared" si="279"/>
        <v>4.4</v>
      </c>
      <c r="AV31" s="620" t="str">
        <f t="shared" si="280"/>
        <v>D</v>
      </c>
      <c r="AW31" s="381">
        <f t="shared" si="281"/>
        <v>1</v>
      </c>
      <c r="AX31" s="381" t="str">
        <f t="shared" si="282"/>
        <v>1.0</v>
      </c>
      <c r="AY31" s="622">
        <v>3</v>
      </c>
      <c r="AZ31" s="623">
        <v>3</v>
      </c>
      <c r="BA31" s="159">
        <v>6</v>
      </c>
      <c r="BB31" s="140">
        <v>5</v>
      </c>
      <c r="BC31" s="140"/>
      <c r="BD31" s="621">
        <f t="shared" si="283"/>
        <v>5.4</v>
      </c>
      <c r="BE31" s="381">
        <f t="shared" si="284"/>
        <v>5.4</v>
      </c>
      <c r="BF31" s="381" t="str">
        <f t="shared" si="285"/>
        <v>5.4</v>
      </c>
      <c r="BG31" s="620" t="str">
        <f t="shared" si="286"/>
        <v>D+</v>
      </c>
      <c r="BH31" s="381">
        <f t="shared" si="287"/>
        <v>1.5</v>
      </c>
      <c r="BI31" s="381" t="str">
        <f t="shared" si="288"/>
        <v>1.5</v>
      </c>
      <c r="BJ31" s="622">
        <v>4</v>
      </c>
      <c r="BK31" s="623">
        <v>4</v>
      </c>
      <c r="BL31" s="159">
        <v>6</v>
      </c>
      <c r="BM31" s="123">
        <v>3</v>
      </c>
      <c r="BN31" s="125"/>
      <c r="BO31" s="621">
        <f t="shared" si="289"/>
        <v>4.2</v>
      </c>
      <c r="BP31" s="381">
        <f t="shared" si="290"/>
        <v>4.2</v>
      </c>
      <c r="BQ31" s="381" t="str">
        <f t="shared" si="291"/>
        <v>4.2</v>
      </c>
      <c r="BR31" s="620" t="str">
        <f t="shared" si="292"/>
        <v>D</v>
      </c>
      <c r="BS31" s="381">
        <f t="shared" si="293"/>
        <v>1</v>
      </c>
      <c r="BT31" s="381" t="str">
        <f t="shared" si="294"/>
        <v>1.0</v>
      </c>
      <c r="BU31" s="622">
        <v>3</v>
      </c>
      <c r="BV31" s="628">
        <v>3</v>
      </c>
      <c r="BW31" s="159">
        <v>8</v>
      </c>
      <c r="BX31" s="456">
        <v>6</v>
      </c>
      <c r="BY31" s="125"/>
      <c r="BZ31" s="646">
        <f>ROUND((BW31*0.4+BX31*0.6),1)</f>
        <v>6.8</v>
      </c>
      <c r="CA31" s="647">
        <f>ROUND(MAX((BW31*0.4+BX31*0.6),(BW31*0.4+BY31*0.6)),1)</f>
        <v>6.8</v>
      </c>
      <c r="CB31" s="381" t="str">
        <f>TEXT(CA31,"0.0")</f>
        <v>6.8</v>
      </c>
      <c r="CC31" s="648" t="str">
        <f>IF(CA31&gt;=8.5,"A",IF(CA31&gt;=8,"B+",IF(CA31&gt;=7,"B",IF(CA31&gt;=6.5,"C+",IF(CA31&gt;=5.5,"C",IF(CA31&gt;=5,"D+",IF(CA31&gt;=4,"D","F")))))))</f>
        <v>C+</v>
      </c>
      <c r="CD31" s="381">
        <f>IF(CC31="A",4,IF(CC31="B+",3.5,IF(CC31="B",3,IF(CC31="C+",2.5,IF(CC31="C",2,IF(CC31="D+",1.5,IF(CC31="D",1,0)))))))</f>
        <v>2.5</v>
      </c>
      <c r="CE31" s="381" t="str">
        <f>TEXT(CD31,"0.0")</f>
        <v>2.5</v>
      </c>
      <c r="CF31" s="622">
        <v>2</v>
      </c>
      <c r="CG31" s="628">
        <v>2</v>
      </c>
      <c r="CH31" s="629">
        <f t="shared" si="295"/>
        <v>18</v>
      </c>
      <c r="CI31" s="630">
        <f t="shared" si="296"/>
        <v>1.6944444444444444</v>
      </c>
      <c r="CJ31" s="631" t="str">
        <f t="shared" si="297"/>
        <v>1.69</v>
      </c>
      <c r="CK31" s="632" t="str">
        <f>IF(AND(CI31&lt;0.8),"Cảnh báo KQHT","Lên lớp")</f>
        <v>Lên lớp</v>
      </c>
      <c r="CL31" s="633">
        <f t="shared" si="298"/>
        <v>18</v>
      </c>
      <c r="CM31" s="634">
        <f xml:space="preserve"> (AA31*AD31+AL31*AO31+AW31*AZ31+BH31*BK31+BS31*BV31+CD31*CG31)/CL31</f>
        <v>1.6944444444444444</v>
      </c>
      <c r="CN31" s="635" t="str">
        <f>IF(AND(CM31&lt;1.2),"Cảnh báo KQHT","Lên lớp")</f>
        <v>Lên lớp</v>
      </c>
      <c r="CO31" s="636"/>
      <c r="CP31" s="637"/>
      <c r="CQ31" s="638"/>
      <c r="CR31" s="638"/>
      <c r="CS31" s="638"/>
      <c r="CT31" s="638"/>
      <c r="CU31" s="638"/>
      <c r="CV31" s="638"/>
      <c r="CW31" s="638"/>
      <c r="CX31" s="638"/>
      <c r="CY31" s="638"/>
      <c r="CZ31" s="639"/>
      <c r="DA31" s="159">
        <v>0</v>
      </c>
      <c r="DB31" s="640"/>
      <c r="DC31" s="640"/>
      <c r="DD31" s="638"/>
      <c r="DE31" s="638"/>
      <c r="DF31" s="638"/>
      <c r="DG31" s="638"/>
      <c r="DH31" s="638"/>
      <c r="DI31" s="638"/>
      <c r="DJ31" s="622">
        <v>2</v>
      </c>
      <c r="DK31" s="639"/>
      <c r="DL31" s="637"/>
      <c r="DM31" s="638"/>
      <c r="DN31" s="638"/>
      <c r="DO31" s="638"/>
      <c r="DP31" s="638"/>
      <c r="DQ31" s="638"/>
      <c r="DR31" s="638"/>
      <c r="DS31" s="638"/>
      <c r="DT31" s="638"/>
      <c r="DU31" s="638"/>
      <c r="DV31" s="639"/>
      <c r="DW31" s="159"/>
      <c r="DX31" s="640"/>
      <c r="DY31" s="640"/>
      <c r="DZ31" s="638"/>
      <c r="EA31" s="638"/>
      <c r="EB31" s="638"/>
      <c r="EC31" s="638"/>
      <c r="ED31" s="638"/>
      <c r="EE31" s="638"/>
      <c r="EF31" s="622">
        <v>3</v>
      </c>
      <c r="EG31" s="639"/>
      <c r="EH31" s="637"/>
      <c r="EI31" s="638"/>
      <c r="EJ31" s="638"/>
      <c r="EK31" s="638"/>
      <c r="EL31" s="638"/>
      <c r="EM31" s="638"/>
      <c r="EN31" s="638"/>
      <c r="EO31" s="638"/>
      <c r="EP31" s="638"/>
      <c r="EQ31" s="638"/>
      <c r="ER31" s="639"/>
      <c r="ES31" s="637"/>
      <c r="ET31" s="638"/>
      <c r="EU31" s="638"/>
      <c r="EV31" s="638"/>
      <c r="EW31" s="638"/>
      <c r="EX31" s="638"/>
      <c r="EY31" s="638"/>
      <c r="EZ31" s="638"/>
      <c r="FA31" s="638"/>
      <c r="FB31" s="638"/>
      <c r="FC31" s="639"/>
      <c r="FD31" s="637"/>
      <c r="FE31" s="638"/>
      <c r="FF31" s="638"/>
      <c r="FG31" s="638"/>
      <c r="FH31" s="638"/>
      <c r="FI31" s="638"/>
      <c r="FJ31" s="638"/>
      <c r="FK31" s="638"/>
      <c r="FL31" s="638"/>
      <c r="FM31" s="638"/>
      <c r="FN31" s="639"/>
      <c r="FO31" s="641"/>
      <c r="FP31" s="641"/>
      <c r="FQ31" s="641"/>
      <c r="FR31" s="641"/>
      <c r="FS31" s="641"/>
      <c r="FT31" s="641"/>
      <c r="FU31" s="641"/>
      <c r="FV31" s="641"/>
      <c r="FW31" s="641"/>
      <c r="FX31" s="641"/>
      <c r="FY31" s="641"/>
      <c r="FZ31" s="641"/>
      <c r="GA31" s="641"/>
      <c r="GB31" s="641"/>
      <c r="GC31" s="641"/>
      <c r="GD31" s="641"/>
      <c r="GE31" s="641"/>
      <c r="GF31" s="641"/>
      <c r="GG31" s="641"/>
      <c r="GH31" s="641"/>
      <c r="GI31" s="641"/>
      <c r="GJ31" s="641"/>
      <c r="GK31" s="641"/>
      <c r="GL31" s="641"/>
      <c r="GM31" s="641"/>
      <c r="GN31" s="641"/>
      <c r="GO31" s="641"/>
      <c r="GP31" s="641"/>
      <c r="GQ31" s="641"/>
      <c r="GR31" s="641"/>
      <c r="GS31" s="641"/>
      <c r="GT31" s="641"/>
      <c r="GU31" s="637"/>
      <c r="GV31" s="638"/>
      <c r="GW31" s="638"/>
      <c r="GX31" s="638"/>
      <c r="GY31" s="638"/>
      <c r="GZ31" s="638"/>
      <c r="HA31" s="638"/>
      <c r="HB31" s="638"/>
      <c r="HC31" s="638"/>
      <c r="HD31" s="638"/>
      <c r="HE31" s="639"/>
    </row>
    <row r="32" spans="1:373" s="642" customFormat="1" ht="18.75" x14ac:dyDescent="0.3">
      <c r="A32" s="651">
        <v>59</v>
      </c>
      <c r="B32" s="652" t="s">
        <v>99</v>
      </c>
      <c r="C32" s="653" t="s">
        <v>473</v>
      </c>
      <c r="D32" s="654" t="s">
        <v>474</v>
      </c>
      <c r="E32" s="655" t="s">
        <v>29</v>
      </c>
      <c r="F32" s="656" t="s">
        <v>663</v>
      </c>
      <c r="G32" s="657" t="s">
        <v>639</v>
      </c>
      <c r="H32" s="212" t="s">
        <v>16</v>
      </c>
      <c r="I32" s="356" t="s">
        <v>640</v>
      </c>
      <c r="J32" s="658"/>
      <c r="K32" s="390" t="str">
        <f t="shared" si="257"/>
        <v>0.0</v>
      </c>
      <c r="L32" s="659" t="str">
        <f t="shared" si="258"/>
        <v>F</v>
      </c>
      <c r="M32" s="390">
        <f t="shared" si="259"/>
        <v>0</v>
      </c>
      <c r="N32" s="660" t="str">
        <f t="shared" si="260"/>
        <v>0.0</v>
      </c>
      <c r="O32" s="661"/>
      <c r="P32" s="182" t="str">
        <f t="shared" si="261"/>
        <v>0.0</v>
      </c>
      <c r="Q32" s="620" t="str">
        <f t="shared" si="262"/>
        <v>F</v>
      </c>
      <c r="R32" s="381">
        <f t="shared" si="263"/>
        <v>0</v>
      </c>
      <c r="S32" s="618" t="str">
        <f t="shared" si="264"/>
        <v>0.0</v>
      </c>
      <c r="T32" s="662"/>
      <c r="U32" s="663"/>
      <c r="V32" s="663"/>
      <c r="W32" s="664">
        <f t="shared" si="265"/>
        <v>0</v>
      </c>
      <c r="X32" s="665">
        <f t="shared" si="266"/>
        <v>0</v>
      </c>
      <c r="Y32" s="390" t="str">
        <f t="shared" si="267"/>
        <v>0.0</v>
      </c>
      <c r="Z32" s="666" t="str">
        <f t="shared" si="268"/>
        <v>F</v>
      </c>
      <c r="AA32" s="665">
        <f t="shared" si="269"/>
        <v>0</v>
      </c>
      <c r="AB32" s="665" t="str">
        <f t="shared" si="270"/>
        <v>0.0</v>
      </c>
      <c r="AC32" s="667"/>
      <c r="AD32" s="628"/>
      <c r="AE32" s="173"/>
      <c r="AF32" s="124"/>
      <c r="AG32" s="157"/>
      <c r="AH32" s="668">
        <f t="shared" si="271"/>
        <v>0</v>
      </c>
      <c r="AI32" s="390">
        <f t="shared" si="272"/>
        <v>0</v>
      </c>
      <c r="AJ32" s="390" t="str">
        <f t="shared" si="273"/>
        <v>0.0</v>
      </c>
      <c r="AK32" s="669" t="str">
        <f t="shared" si="274"/>
        <v>F</v>
      </c>
      <c r="AL32" s="390">
        <f t="shared" si="275"/>
        <v>0</v>
      </c>
      <c r="AM32" s="390" t="str">
        <f t="shared" si="276"/>
        <v>0.0</v>
      </c>
      <c r="AN32" s="670">
        <v>3</v>
      </c>
      <c r="AO32" s="671"/>
      <c r="AP32" s="672">
        <v>0</v>
      </c>
      <c r="AQ32" s="124"/>
      <c r="AR32" s="157"/>
      <c r="AS32" s="668">
        <f t="shared" si="277"/>
        <v>0</v>
      </c>
      <c r="AT32" s="390">
        <f t="shared" si="278"/>
        <v>0</v>
      </c>
      <c r="AU32" s="390" t="str">
        <f t="shared" si="279"/>
        <v>0.0</v>
      </c>
      <c r="AV32" s="669" t="str">
        <f t="shared" si="280"/>
        <v>F</v>
      </c>
      <c r="AW32" s="390">
        <f t="shared" si="281"/>
        <v>0</v>
      </c>
      <c r="AX32" s="390" t="str">
        <f t="shared" si="282"/>
        <v>0.0</v>
      </c>
      <c r="AY32" s="673">
        <v>3</v>
      </c>
      <c r="AZ32" s="674"/>
      <c r="BA32" s="675">
        <v>0</v>
      </c>
      <c r="BB32" s="676"/>
      <c r="BC32" s="676"/>
      <c r="BD32" s="668">
        <f t="shared" si="283"/>
        <v>0</v>
      </c>
      <c r="BE32" s="665">
        <f t="shared" si="284"/>
        <v>0</v>
      </c>
      <c r="BF32" s="390" t="str">
        <f t="shared" si="285"/>
        <v>0.0</v>
      </c>
      <c r="BG32" s="666" t="str">
        <f t="shared" si="286"/>
        <v>F</v>
      </c>
      <c r="BH32" s="665">
        <f t="shared" si="287"/>
        <v>0</v>
      </c>
      <c r="BI32" s="665" t="str">
        <f t="shared" si="288"/>
        <v>0.0</v>
      </c>
      <c r="BJ32" s="677">
        <v>4</v>
      </c>
      <c r="BK32" s="678"/>
      <c r="BL32" s="679">
        <v>0</v>
      </c>
      <c r="BM32" s="680"/>
      <c r="BN32" s="681"/>
      <c r="BO32" s="668">
        <f t="shared" si="289"/>
        <v>0</v>
      </c>
      <c r="BP32" s="390">
        <f t="shared" si="290"/>
        <v>0</v>
      </c>
      <c r="BQ32" s="390" t="str">
        <f t="shared" si="291"/>
        <v>0.0</v>
      </c>
      <c r="BR32" s="669" t="str">
        <f t="shared" si="292"/>
        <v>F</v>
      </c>
      <c r="BS32" s="682">
        <f t="shared" si="293"/>
        <v>0</v>
      </c>
      <c r="BT32" s="682" t="str">
        <f t="shared" si="294"/>
        <v>0.0</v>
      </c>
      <c r="BU32" s="683">
        <v>3</v>
      </c>
      <c r="BV32" s="678"/>
      <c r="BW32" s="684"/>
      <c r="BX32" s="157"/>
      <c r="BY32" s="157"/>
      <c r="BZ32" s="685">
        <f>ROUND((BW32*0.4+BX32*0.6),1)</f>
        <v>0</v>
      </c>
      <c r="CA32" s="686">
        <f>ROUND(MAX((BW32*0.4+BX32*0.6),(BW32*0.4+BY32*0.6)),1)</f>
        <v>0</v>
      </c>
      <c r="CB32" s="390" t="str">
        <f>TEXT(CA32,"0.0")</f>
        <v>0.0</v>
      </c>
      <c r="CC32" s="687" t="str">
        <f>IF(CA32&gt;=8.5,"A",IF(CA32&gt;=8,"B+",IF(CA32&gt;=7,"B",IF(CA32&gt;=6.5,"C+",IF(CA32&gt;=5.5,"C",IF(CA32&gt;=5,"D+",IF(CA32&gt;=4,"D","F")))))))</f>
        <v>F</v>
      </c>
      <c r="CD32" s="390">
        <f>IF(CC32="A",4,IF(CC32="B+",3.5,IF(CC32="B",3,IF(CC32="C+",2.5,IF(CC32="C",2,IF(CC32="D+",1.5,IF(CC32="D",1,0)))))))</f>
        <v>0</v>
      </c>
      <c r="CE32" s="390" t="str">
        <f>TEXT(CD32,"0.0")</f>
        <v>0.0</v>
      </c>
      <c r="CF32" s="157"/>
      <c r="CG32" s="688"/>
      <c r="CH32" s="689">
        <f t="shared" si="295"/>
        <v>13</v>
      </c>
      <c r="CI32" s="690">
        <f t="shared" si="296"/>
        <v>0</v>
      </c>
      <c r="CJ32" s="691" t="str">
        <f t="shared" si="297"/>
        <v>0.00</v>
      </c>
      <c r="CK32" s="692"/>
      <c r="CL32" s="693">
        <f t="shared" si="298"/>
        <v>0</v>
      </c>
      <c r="CM32" s="694"/>
      <c r="CN32" s="695"/>
      <c r="CO32" s="636"/>
      <c r="CP32" s="637"/>
      <c r="CQ32" s="638"/>
      <c r="CR32" s="638"/>
      <c r="CS32" s="638"/>
      <c r="CT32" s="638"/>
      <c r="CU32" s="638"/>
      <c r="CV32" s="638"/>
      <c r="CW32" s="638"/>
      <c r="CX32" s="638"/>
      <c r="CY32" s="638"/>
      <c r="CZ32" s="639"/>
      <c r="DA32" s="159">
        <v>0</v>
      </c>
      <c r="DB32" s="640"/>
      <c r="DC32" s="640"/>
      <c r="DD32" s="638"/>
      <c r="DE32" s="638"/>
      <c r="DF32" s="638"/>
      <c r="DG32" s="638"/>
      <c r="DH32" s="638"/>
      <c r="DI32" s="638"/>
      <c r="DJ32" s="622">
        <v>2</v>
      </c>
      <c r="DK32" s="639"/>
      <c r="DL32" s="637"/>
      <c r="DM32" s="638"/>
      <c r="DN32" s="638"/>
      <c r="DO32" s="638"/>
      <c r="DP32" s="638"/>
      <c r="DQ32" s="638"/>
      <c r="DR32" s="638"/>
      <c r="DS32" s="638"/>
      <c r="DT32" s="638"/>
      <c r="DU32" s="638"/>
      <c r="DV32" s="639"/>
      <c r="DW32" s="159"/>
      <c r="DX32" s="640"/>
      <c r="DY32" s="640"/>
      <c r="DZ32" s="638"/>
      <c r="EA32" s="638"/>
      <c r="EB32" s="638"/>
      <c r="EC32" s="638"/>
      <c r="ED32" s="638"/>
      <c r="EE32" s="638"/>
      <c r="EF32" s="622">
        <v>3</v>
      </c>
      <c r="EG32" s="639"/>
      <c r="EH32" s="637"/>
      <c r="EI32" s="638"/>
      <c r="EJ32" s="638"/>
      <c r="EK32" s="638"/>
      <c r="EL32" s="638"/>
      <c r="EM32" s="638"/>
      <c r="EN32" s="638"/>
      <c r="EO32" s="638"/>
      <c r="EP32" s="638"/>
      <c r="EQ32" s="638"/>
      <c r="ER32" s="639"/>
      <c r="ES32" s="637"/>
      <c r="ET32" s="638"/>
      <c r="EU32" s="638"/>
      <c r="EV32" s="638"/>
      <c r="EW32" s="638"/>
      <c r="EX32" s="638"/>
      <c r="EY32" s="638"/>
      <c r="EZ32" s="638"/>
      <c r="FA32" s="638"/>
      <c r="FB32" s="638"/>
      <c r="FC32" s="639"/>
      <c r="FD32" s="637"/>
      <c r="FE32" s="638"/>
      <c r="FF32" s="638"/>
      <c r="FG32" s="696"/>
      <c r="FH32" s="696"/>
      <c r="FI32" s="696"/>
      <c r="FJ32" s="696"/>
      <c r="FK32" s="696"/>
      <c r="FL32" s="696"/>
      <c r="FM32" s="696"/>
      <c r="FN32" s="697"/>
      <c r="FO32" s="698"/>
      <c r="FP32" s="698"/>
      <c r="FQ32" s="698"/>
      <c r="FR32" s="698"/>
      <c r="FS32" s="698"/>
      <c r="FT32" s="698"/>
      <c r="FU32" s="698"/>
      <c r="FV32" s="698"/>
      <c r="FW32" s="698"/>
      <c r="FX32" s="698"/>
      <c r="FY32" s="698"/>
      <c r="FZ32" s="698"/>
      <c r="GA32" s="698"/>
      <c r="GB32" s="698"/>
      <c r="GC32" s="698"/>
      <c r="GD32" s="698"/>
      <c r="GE32" s="698"/>
      <c r="GF32" s="698"/>
      <c r="GG32" s="698"/>
      <c r="GH32" s="698"/>
      <c r="GI32" s="698"/>
      <c r="GJ32" s="698"/>
      <c r="GK32" s="698"/>
      <c r="GL32" s="698"/>
      <c r="GM32" s="698"/>
      <c r="GN32" s="698"/>
      <c r="GO32" s="698"/>
      <c r="GP32" s="698"/>
      <c r="GQ32" s="698"/>
      <c r="GR32" s="698"/>
      <c r="GS32" s="698"/>
      <c r="GT32" s="698"/>
      <c r="GU32" s="637"/>
      <c r="GV32" s="638"/>
      <c r="GW32" s="638"/>
      <c r="GX32" s="638"/>
      <c r="GY32" s="638"/>
      <c r="GZ32" s="638"/>
      <c r="HA32" s="638"/>
      <c r="HB32" s="638"/>
      <c r="HC32" s="638"/>
      <c r="HD32" s="638"/>
      <c r="HE32" s="639"/>
    </row>
    <row r="33" spans="1:376" s="642" customFormat="1" ht="18.75" x14ac:dyDescent="0.3">
      <c r="A33" s="651">
        <v>56</v>
      </c>
      <c r="B33" s="651" t="s">
        <v>99</v>
      </c>
      <c r="C33" s="651" t="s">
        <v>318</v>
      </c>
      <c r="D33" s="654" t="s">
        <v>319</v>
      </c>
      <c r="E33" s="655" t="s">
        <v>219</v>
      </c>
      <c r="F33" s="615" t="s">
        <v>621</v>
      </c>
      <c r="G33" s="657" t="s">
        <v>374</v>
      </c>
      <c r="H33" s="699" t="s">
        <v>16</v>
      </c>
      <c r="I33" s="700" t="s">
        <v>50</v>
      </c>
      <c r="J33" s="658">
        <v>6</v>
      </c>
      <c r="K33" s="381" t="str">
        <f t="shared" si="257"/>
        <v>6.0</v>
      </c>
      <c r="L33" s="617" t="str">
        <f t="shared" si="258"/>
        <v>C</v>
      </c>
      <c r="M33" s="381">
        <f t="shared" si="259"/>
        <v>2</v>
      </c>
      <c r="N33" s="618" t="str">
        <f t="shared" si="260"/>
        <v>2.0</v>
      </c>
      <c r="O33" s="661"/>
      <c r="P33" s="182" t="str">
        <f t="shared" si="261"/>
        <v>0.0</v>
      </c>
      <c r="Q33" s="620" t="str">
        <f t="shared" si="262"/>
        <v>F</v>
      </c>
      <c r="R33" s="381">
        <f t="shared" si="263"/>
        <v>0</v>
      </c>
      <c r="S33" s="618" t="str">
        <f t="shared" si="264"/>
        <v>0.0</v>
      </c>
      <c r="T33" s="662">
        <v>0.8</v>
      </c>
      <c r="U33" s="663"/>
      <c r="V33" s="663"/>
      <c r="W33" s="668">
        <f t="shared" si="265"/>
        <v>0.3</v>
      </c>
      <c r="X33" s="390">
        <f t="shared" si="266"/>
        <v>0.3</v>
      </c>
      <c r="Y33" s="381" t="str">
        <f t="shared" si="267"/>
        <v>0.3</v>
      </c>
      <c r="Z33" s="669" t="str">
        <f t="shared" si="268"/>
        <v>F</v>
      </c>
      <c r="AA33" s="390">
        <f t="shared" si="269"/>
        <v>0</v>
      </c>
      <c r="AB33" s="390" t="str">
        <f t="shared" si="270"/>
        <v>0.0</v>
      </c>
      <c r="AC33" s="673">
        <v>3</v>
      </c>
      <c r="AD33" s="628"/>
      <c r="AE33" s="701">
        <v>0</v>
      </c>
      <c r="AF33" s="680"/>
      <c r="AG33" s="676"/>
      <c r="AH33" s="624">
        <f t="shared" si="271"/>
        <v>0</v>
      </c>
      <c r="AI33" s="625">
        <f t="shared" si="272"/>
        <v>0</v>
      </c>
      <c r="AJ33" s="625" t="str">
        <f t="shared" si="273"/>
        <v>0.0</v>
      </c>
      <c r="AK33" s="669" t="str">
        <f t="shared" si="274"/>
        <v>F</v>
      </c>
      <c r="AL33" s="390">
        <f t="shared" si="275"/>
        <v>0</v>
      </c>
      <c r="AM33" s="390" t="str">
        <f t="shared" si="276"/>
        <v>0.0</v>
      </c>
      <c r="AN33" s="670">
        <v>3</v>
      </c>
      <c r="AO33" s="702"/>
      <c r="AP33" s="701">
        <v>0.7</v>
      </c>
      <c r="AQ33" s="680"/>
      <c r="AR33" s="676"/>
      <c r="AS33" s="668">
        <f t="shared" si="277"/>
        <v>0.3</v>
      </c>
      <c r="AT33" s="390">
        <f t="shared" si="278"/>
        <v>0.3</v>
      </c>
      <c r="AU33" s="390" t="str">
        <f t="shared" si="279"/>
        <v>0.3</v>
      </c>
      <c r="AV33" s="669" t="str">
        <f t="shared" si="280"/>
        <v>F</v>
      </c>
      <c r="AW33" s="390">
        <f t="shared" si="281"/>
        <v>0</v>
      </c>
      <c r="AX33" s="390" t="str">
        <f t="shared" si="282"/>
        <v>0.0</v>
      </c>
      <c r="AY33" s="673">
        <v>3</v>
      </c>
      <c r="AZ33" s="703"/>
      <c r="BA33" s="675">
        <v>0.8</v>
      </c>
      <c r="BB33" s="663"/>
      <c r="BC33" s="663"/>
      <c r="BD33" s="621">
        <f t="shared" si="283"/>
        <v>0.3</v>
      </c>
      <c r="BE33" s="390">
        <f t="shared" si="284"/>
        <v>0.3</v>
      </c>
      <c r="BF33" s="381" t="str">
        <f t="shared" si="285"/>
        <v>0.3</v>
      </c>
      <c r="BG33" s="669" t="str">
        <f t="shared" si="286"/>
        <v>F</v>
      </c>
      <c r="BH33" s="390">
        <f t="shared" si="287"/>
        <v>0</v>
      </c>
      <c r="BI33" s="390" t="str">
        <f t="shared" si="288"/>
        <v>0.0</v>
      </c>
      <c r="BJ33" s="673">
        <v>4</v>
      </c>
      <c r="BK33" s="628"/>
      <c r="BL33" s="453">
        <v>1.9</v>
      </c>
      <c r="BM33" s="680"/>
      <c r="BN33" s="676"/>
      <c r="BO33" s="621">
        <f t="shared" si="289"/>
        <v>0.8</v>
      </c>
      <c r="BP33" s="381">
        <f t="shared" si="290"/>
        <v>0.8</v>
      </c>
      <c r="BQ33" s="381" t="str">
        <f t="shared" si="291"/>
        <v>0.8</v>
      </c>
      <c r="BR33" s="620" t="str">
        <f t="shared" si="292"/>
        <v>F</v>
      </c>
      <c r="BS33" s="390">
        <f t="shared" si="293"/>
        <v>0</v>
      </c>
      <c r="BT33" s="390" t="str">
        <f t="shared" si="294"/>
        <v>0.0</v>
      </c>
      <c r="BU33" s="673">
        <v>3</v>
      </c>
      <c r="BV33" s="628"/>
      <c r="BW33" s="704"/>
      <c r="BX33" s="456"/>
      <c r="BY33" s="125"/>
      <c r="BZ33" s="646">
        <f t="shared" ref="BZ33:BZ39" si="305">ROUND((BW33*0.4+BX33*0.6),1)</f>
        <v>0</v>
      </c>
      <c r="CA33" s="647">
        <f t="shared" ref="CA33:CA39" si="306">ROUND(MAX((BW33*0.4+BX33*0.6),(BW33*0.4+BY33*0.6)),1)</f>
        <v>0</v>
      </c>
      <c r="CB33" s="381" t="str">
        <f t="shared" ref="CB33:CB39" si="307">TEXT(CA33,"0.0")</f>
        <v>0.0</v>
      </c>
      <c r="CC33" s="648" t="str">
        <f t="shared" ref="CC33:CC39" si="308">IF(CA33&gt;=8.5,"A",IF(CA33&gt;=8,"B+",IF(CA33&gt;=7,"B",IF(CA33&gt;=6.5,"C+",IF(CA33&gt;=5.5,"C",IF(CA33&gt;=5,"D+",IF(CA33&gt;=4,"D","F")))))))</f>
        <v>F</v>
      </c>
      <c r="CD33" s="381">
        <f t="shared" ref="CD33:CD39" si="309">IF(CC33="A",4,IF(CC33="B+",3.5,IF(CC33="B",3,IF(CC33="C+",2.5,IF(CC33="C",2,IF(CC33="D+",1.5,IF(CC33="D",1,0)))))))</f>
        <v>0</v>
      </c>
      <c r="CE33" s="381" t="str">
        <f t="shared" ref="CE33:CE39" si="310">TEXT(CD33,"0.0")</f>
        <v>0.0</v>
      </c>
      <c r="CF33" s="125"/>
      <c r="CG33" s="628"/>
      <c r="CH33" s="629">
        <f t="shared" si="295"/>
        <v>16</v>
      </c>
      <c r="CI33" s="630">
        <f t="shared" si="296"/>
        <v>0</v>
      </c>
      <c r="CJ33" s="631" t="str">
        <f t="shared" si="297"/>
        <v>0.00</v>
      </c>
      <c r="CK33" s="632"/>
      <c r="CL33" s="633">
        <f t="shared" si="298"/>
        <v>0</v>
      </c>
      <c r="CM33" s="634"/>
      <c r="CN33" s="635"/>
      <c r="CO33" s="636"/>
      <c r="CP33" s="637"/>
      <c r="CQ33" s="638"/>
      <c r="CR33" s="638"/>
      <c r="CS33" s="638"/>
      <c r="CT33" s="638"/>
      <c r="CU33" s="638"/>
      <c r="CV33" s="638"/>
      <c r="CW33" s="638"/>
      <c r="CX33" s="638"/>
      <c r="CY33" s="638"/>
      <c r="CZ33" s="639"/>
      <c r="DA33" s="637"/>
      <c r="DB33" s="638"/>
      <c r="DC33" s="638"/>
      <c r="DD33" s="638"/>
      <c r="DE33" s="638"/>
      <c r="DF33" s="638"/>
      <c r="DG33" s="638"/>
      <c r="DH33" s="638"/>
      <c r="DI33" s="638"/>
      <c r="DJ33" s="638"/>
      <c r="DK33" s="639"/>
      <c r="DL33" s="637"/>
      <c r="DM33" s="638"/>
      <c r="DN33" s="638"/>
      <c r="DO33" s="638"/>
      <c r="DP33" s="638"/>
      <c r="DQ33" s="638"/>
      <c r="DR33" s="638"/>
      <c r="DS33" s="638"/>
      <c r="DT33" s="638"/>
      <c r="DU33" s="638"/>
      <c r="DV33" s="639"/>
      <c r="DW33" s="637"/>
      <c r="DX33" s="638"/>
      <c r="DY33" s="638"/>
      <c r="DZ33" s="638"/>
      <c r="EA33" s="638"/>
      <c r="EB33" s="638"/>
      <c r="EC33" s="638"/>
      <c r="ED33" s="638"/>
      <c r="EE33" s="638"/>
      <c r="EF33" s="638"/>
      <c r="EG33" s="639"/>
      <c r="EH33" s="637"/>
      <c r="EI33" s="638"/>
      <c r="EJ33" s="638"/>
      <c r="EK33" s="638"/>
      <c r="EL33" s="638"/>
      <c r="EM33" s="638"/>
      <c r="EN33" s="638"/>
      <c r="EO33" s="638"/>
      <c r="EP33" s="638"/>
      <c r="EQ33" s="638"/>
      <c r="ER33" s="639"/>
      <c r="ES33" s="637"/>
      <c r="ET33" s="638"/>
      <c r="EU33" s="638"/>
      <c r="EV33" s="638"/>
      <c r="EW33" s="638"/>
      <c r="EX33" s="638"/>
      <c r="EY33" s="638"/>
      <c r="EZ33" s="638"/>
      <c r="FA33" s="638"/>
      <c r="FB33" s="638"/>
      <c r="FC33" s="639"/>
      <c r="FD33" s="637"/>
      <c r="FE33" s="638"/>
      <c r="FF33" s="638"/>
      <c r="FG33" s="638"/>
      <c r="FH33" s="638"/>
      <c r="FI33" s="638"/>
      <c r="FJ33" s="638"/>
      <c r="FK33" s="638"/>
      <c r="FL33" s="638"/>
      <c r="FM33" s="638"/>
      <c r="FN33" s="639"/>
      <c r="FO33" s="641"/>
      <c r="FP33" s="641"/>
      <c r="FQ33" s="641"/>
      <c r="FR33" s="641"/>
      <c r="FS33" s="641"/>
      <c r="FT33" s="641"/>
      <c r="FU33" s="641"/>
      <c r="FV33" s="641"/>
      <c r="FW33" s="641"/>
      <c r="FX33" s="641"/>
      <c r="FY33" s="641"/>
      <c r="FZ33" s="641"/>
      <c r="GA33" s="641"/>
      <c r="GB33" s="641"/>
      <c r="GC33" s="641"/>
      <c r="GD33" s="641"/>
      <c r="GE33" s="641"/>
      <c r="GF33" s="641"/>
      <c r="GG33" s="641"/>
      <c r="GH33" s="641"/>
      <c r="GI33" s="641"/>
      <c r="GJ33" s="641"/>
      <c r="GK33" s="641"/>
      <c r="GL33" s="641"/>
      <c r="GM33" s="641"/>
      <c r="GN33" s="641"/>
      <c r="GO33" s="641"/>
      <c r="GP33" s="641"/>
      <c r="GQ33" s="641"/>
      <c r="GR33" s="641"/>
      <c r="GS33" s="641"/>
      <c r="GT33" s="641"/>
      <c r="GU33" s="637"/>
      <c r="GV33" s="638"/>
      <c r="GW33" s="638"/>
      <c r="GX33" s="638"/>
      <c r="GY33" s="638"/>
      <c r="GZ33" s="638"/>
      <c r="HA33" s="638"/>
      <c r="HB33" s="638"/>
      <c r="HC33" s="638"/>
      <c r="HD33" s="638"/>
      <c r="HE33" s="639"/>
    </row>
    <row r="34" spans="1:376" ht="18.75" x14ac:dyDescent="0.3">
      <c r="A34" s="126">
        <v>39</v>
      </c>
      <c r="B34" s="126" t="s">
        <v>99</v>
      </c>
      <c r="C34" s="128" t="s">
        <v>269</v>
      </c>
      <c r="D34" s="129" t="s">
        <v>270</v>
      </c>
      <c r="E34" s="130" t="s">
        <v>18</v>
      </c>
      <c r="F34" s="367" t="s">
        <v>622</v>
      </c>
      <c r="G34" s="209" t="s">
        <v>358</v>
      </c>
      <c r="H34" s="210" t="s">
        <v>16</v>
      </c>
      <c r="I34" s="355" t="s">
        <v>34</v>
      </c>
      <c r="J34" s="383"/>
      <c r="K34" s="381" t="str">
        <f t="shared" si="257"/>
        <v>0.0</v>
      </c>
      <c r="L34" s="302" t="str">
        <f t="shared" si="258"/>
        <v>F</v>
      </c>
      <c r="M34" s="117">
        <f t="shared" si="259"/>
        <v>0</v>
      </c>
      <c r="N34" s="67" t="str">
        <f t="shared" si="260"/>
        <v>0.0</v>
      </c>
      <c r="O34" s="359"/>
      <c r="P34" s="180" t="str">
        <f t="shared" si="261"/>
        <v>0.0</v>
      </c>
      <c r="Q34" s="118" t="str">
        <f t="shared" si="262"/>
        <v>F</v>
      </c>
      <c r="R34" s="117">
        <f t="shared" si="263"/>
        <v>0</v>
      </c>
      <c r="S34" s="67" t="str">
        <f t="shared" si="264"/>
        <v>0.0</v>
      </c>
      <c r="T34" s="271">
        <v>3.5</v>
      </c>
      <c r="U34" s="14"/>
      <c r="V34" s="14"/>
      <c r="W34" s="5">
        <f t="shared" si="265"/>
        <v>1.4</v>
      </c>
      <c r="X34" s="25">
        <f t="shared" si="266"/>
        <v>1.4</v>
      </c>
      <c r="Y34" s="176" t="str">
        <f t="shared" si="267"/>
        <v>1.4</v>
      </c>
      <c r="Z34" s="118" t="str">
        <f t="shared" si="268"/>
        <v>F</v>
      </c>
      <c r="AA34" s="117">
        <f t="shared" si="269"/>
        <v>0</v>
      </c>
      <c r="AB34" s="117" t="str">
        <f t="shared" si="270"/>
        <v>0.0</v>
      </c>
      <c r="AC34" s="10">
        <v>3</v>
      </c>
      <c r="AD34" s="28"/>
      <c r="AE34" s="278">
        <v>0</v>
      </c>
      <c r="AF34" s="14"/>
      <c r="AG34" s="14"/>
      <c r="AH34" s="53">
        <f t="shared" si="271"/>
        <v>0</v>
      </c>
      <c r="AI34" s="54">
        <f t="shared" si="272"/>
        <v>0</v>
      </c>
      <c r="AJ34" s="183" t="str">
        <f t="shared" si="273"/>
        <v>0.0</v>
      </c>
      <c r="AK34" s="118" t="str">
        <f t="shared" si="274"/>
        <v>F</v>
      </c>
      <c r="AL34" s="117">
        <f t="shared" si="275"/>
        <v>0</v>
      </c>
      <c r="AM34" s="117" t="str">
        <f t="shared" si="276"/>
        <v>0.0</v>
      </c>
      <c r="AN34" s="119">
        <v>3</v>
      </c>
      <c r="AO34" s="88"/>
      <c r="AP34" s="278">
        <v>0</v>
      </c>
      <c r="AQ34" s="14"/>
      <c r="AR34" s="14"/>
      <c r="AS34" s="5">
        <f t="shared" si="277"/>
        <v>0</v>
      </c>
      <c r="AT34" s="25">
        <f t="shared" si="278"/>
        <v>0</v>
      </c>
      <c r="AU34" s="176" t="str">
        <f t="shared" si="279"/>
        <v>0.0</v>
      </c>
      <c r="AV34" s="118" t="str">
        <f t="shared" si="280"/>
        <v>F</v>
      </c>
      <c r="AW34" s="117">
        <f t="shared" si="281"/>
        <v>0</v>
      </c>
      <c r="AX34" s="117" t="str">
        <f t="shared" si="282"/>
        <v>0.0</v>
      </c>
      <c r="AY34" s="10">
        <v>3</v>
      </c>
      <c r="AZ34" s="28"/>
      <c r="BA34" s="185">
        <v>0</v>
      </c>
      <c r="BB34" s="14"/>
      <c r="BC34" s="14"/>
      <c r="BD34" s="5">
        <f t="shared" si="283"/>
        <v>0</v>
      </c>
      <c r="BE34" s="25">
        <f t="shared" si="284"/>
        <v>0</v>
      </c>
      <c r="BF34" s="176" t="str">
        <f t="shared" si="285"/>
        <v>0.0</v>
      </c>
      <c r="BG34" s="118" t="str">
        <f t="shared" si="286"/>
        <v>F</v>
      </c>
      <c r="BH34" s="117">
        <f t="shared" si="287"/>
        <v>0</v>
      </c>
      <c r="BI34" s="117" t="str">
        <f t="shared" si="288"/>
        <v>0.0</v>
      </c>
      <c r="BJ34" s="10">
        <v>4</v>
      </c>
      <c r="BK34" s="28"/>
      <c r="BL34" s="185">
        <v>0</v>
      </c>
      <c r="BM34" s="14"/>
      <c r="BN34" s="14"/>
      <c r="BO34" s="5">
        <f t="shared" si="289"/>
        <v>0</v>
      </c>
      <c r="BP34" s="25">
        <f t="shared" si="290"/>
        <v>0</v>
      </c>
      <c r="BQ34" s="176" t="str">
        <f t="shared" si="291"/>
        <v>0.0</v>
      </c>
      <c r="BR34" s="118" t="str">
        <f t="shared" si="292"/>
        <v>F</v>
      </c>
      <c r="BS34" s="117">
        <f t="shared" si="293"/>
        <v>0</v>
      </c>
      <c r="BT34" s="117" t="str">
        <f t="shared" si="294"/>
        <v>0.0</v>
      </c>
      <c r="BU34" s="10">
        <v>3</v>
      </c>
      <c r="BV34" s="27"/>
      <c r="BW34" s="185">
        <v>0</v>
      </c>
      <c r="BX34" s="243"/>
      <c r="BY34" s="14"/>
      <c r="BZ34" s="142">
        <f t="shared" si="305"/>
        <v>0</v>
      </c>
      <c r="CA34" s="143">
        <f t="shared" si="306"/>
        <v>0</v>
      </c>
      <c r="CB34" s="176" t="str">
        <f t="shared" si="307"/>
        <v>0.0</v>
      </c>
      <c r="CC34" s="144" t="str">
        <f t="shared" si="308"/>
        <v>F</v>
      </c>
      <c r="CD34" s="117">
        <f t="shared" si="309"/>
        <v>0</v>
      </c>
      <c r="CE34" s="117" t="str">
        <f t="shared" si="310"/>
        <v>0.0</v>
      </c>
      <c r="CF34" s="10">
        <v>2</v>
      </c>
      <c r="CG34" s="27"/>
      <c r="CH34" s="111">
        <f t="shared" si="295"/>
        <v>18</v>
      </c>
      <c r="CI34" s="109">
        <f t="shared" si="296"/>
        <v>0</v>
      </c>
      <c r="CJ34" s="105" t="str">
        <f t="shared" si="297"/>
        <v>0.00</v>
      </c>
      <c r="CK34" s="410" t="str">
        <f>IF(AND(CI34&lt;0.8),"Cảnh báo KQHT","Lên lớp")</f>
        <v>Cảnh báo KQHT</v>
      </c>
      <c r="CL34" s="107">
        <f t="shared" si="298"/>
        <v>0</v>
      </c>
      <c r="CM34" s="108" t="e">
        <f xml:space="preserve"> (AA34*AD34+AL34*AO34+AW34*AZ34+BH34*BK34+BS34*BV34+CD34*CG34)/CL34</f>
        <v>#DIV/0!</v>
      </c>
      <c r="CN34" s="412" t="e">
        <f>IF(AND(CM34&lt;1.2),"Cảnh báo KQHT","Lên lớp")</f>
        <v>#DIV/0!</v>
      </c>
      <c r="CO34" s="421" t="s">
        <v>490</v>
      </c>
      <c r="CP34" s="423"/>
      <c r="CQ34" s="9"/>
      <c r="CR34" s="9"/>
      <c r="CS34" s="9"/>
      <c r="CT34" s="9"/>
      <c r="CU34" s="9"/>
      <c r="CV34" s="9"/>
      <c r="CW34" s="9"/>
      <c r="CX34" s="9"/>
      <c r="CY34" s="9"/>
      <c r="CZ34" s="424"/>
      <c r="DA34" s="423"/>
      <c r="DB34" s="9"/>
      <c r="DC34" s="9"/>
      <c r="DD34" s="9"/>
      <c r="DE34" s="9"/>
      <c r="DF34" s="9"/>
      <c r="DG34" s="9"/>
      <c r="DH34" s="9"/>
      <c r="DI34" s="9"/>
      <c r="DJ34" s="9"/>
      <c r="DK34" s="424"/>
      <c r="DL34" s="423"/>
      <c r="DM34" s="9"/>
      <c r="DN34" s="9"/>
      <c r="DO34" s="9"/>
      <c r="DP34" s="9"/>
      <c r="DQ34" s="9"/>
      <c r="DR34" s="9"/>
      <c r="DS34" s="9"/>
      <c r="DT34" s="9"/>
      <c r="DU34" s="9"/>
      <c r="DV34" s="424"/>
      <c r="DW34" s="423"/>
      <c r="DX34" s="9"/>
      <c r="DY34" s="9"/>
      <c r="DZ34" s="9"/>
      <c r="EA34" s="9"/>
      <c r="EB34" s="9"/>
      <c r="EC34" s="9"/>
      <c r="ED34" s="9"/>
      <c r="EE34" s="9"/>
      <c r="EF34" s="9"/>
      <c r="EG34" s="424"/>
      <c r="EH34" s="423"/>
      <c r="EI34" s="9"/>
      <c r="EJ34" s="9"/>
      <c r="EK34" s="9"/>
      <c r="EL34" s="9"/>
      <c r="EM34" s="9"/>
      <c r="EN34" s="9"/>
      <c r="EO34" s="9"/>
      <c r="EP34" s="9"/>
      <c r="EQ34" s="9"/>
      <c r="ER34" s="424"/>
      <c r="ES34" s="423"/>
      <c r="ET34" s="9"/>
      <c r="EU34" s="9"/>
      <c r="EV34" s="9"/>
      <c r="EW34" s="9"/>
      <c r="EX34" s="9"/>
      <c r="EY34" s="9"/>
      <c r="EZ34" s="9"/>
      <c r="FA34" s="9"/>
      <c r="FB34" s="9"/>
      <c r="FC34" s="424"/>
      <c r="FD34" s="423"/>
      <c r="FE34" s="9"/>
      <c r="FF34" s="9"/>
      <c r="FG34" s="9"/>
      <c r="FH34" s="9"/>
      <c r="FI34" s="9"/>
      <c r="FJ34" s="9"/>
      <c r="FK34" s="9"/>
      <c r="FL34" s="9"/>
      <c r="FM34" s="9"/>
      <c r="FN34" s="424"/>
      <c r="FO34" s="488"/>
      <c r="FP34" s="488"/>
      <c r="FQ34" s="488"/>
      <c r="FR34" s="488"/>
      <c r="FS34" s="488"/>
      <c r="FT34" s="488"/>
      <c r="FU34" s="488"/>
      <c r="FV34" s="488"/>
      <c r="FW34" s="488"/>
      <c r="FX34" s="488"/>
      <c r="FY34" s="488"/>
      <c r="FZ34" s="488"/>
      <c r="GA34" s="488"/>
      <c r="GB34" s="488"/>
      <c r="GC34" s="488"/>
      <c r="GD34" s="488"/>
      <c r="GE34" s="488"/>
      <c r="GF34" s="488"/>
      <c r="GG34" s="488"/>
      <c r="GH34" s="488"/>
      <c r="GI34" s="488"/>
      <c r="GJ34" s="488"/>
      <c r="GK34" s="641"/>
      <c r="GL34" s="641"/>
      <c r="GM34" s="641"/>
      <c r="GN34" s="641"/>
      <c r="GO34" s="641"/>
      <c r="GP34" s="641"/>
      <c r="GQ34" s="641"/>
      <c r="GR34" s="641"/>
      <c r="GS34" s="641"/>
      <c r="GT34" s="641"/>
      <c r="GU34" s="637"/>
      <c r="GV34" s="638"/>
      <c r="GW34" s="638"/>
      <c r="GX34" s="638"/>
      <c r="GY34" s="638"/>
      <c r="GZ34" s="638"/>
      <c r="HA34" s="638"/>
      <c r="HB34" s="638"/>
      <c r="HC34" s="638"/>
      <c r="HD34" s="638"/>
      <c r="HE34" s="639"/>
    </row>
    <row r="35" spans="1:376" ht="18.75" x14ac:dyDescent="0.3">
      <c r="A35" s="126">
        <v>47</v>
      </c>
      <c r="B35" s="126" t="s">
        <v>99</v>
      </c>
      <c r="C35" s="128" t="s">
        <v>295</v>
      </c>
      <c r="D35" s="129" t="s">
        <v>296</v>
      </c>
      <c r="E35" s="130" t="s">
        <v>297</v>
      </c>
      <c r="F35" s="367" t="s">
        <v>623</v>
      </c>
      <c r="G35" s="209" t="s">
        <v>366</v>
      </c>
      <c r="H35" s="210" t="s">
        <v>16</v>
      </c>
      <c r="I35" s="355" t="s">
        <v>24</v>
      </c>
      <c r="J35" s="385">
        <v>5.5</v>
      </c>
      <c r="K35" s="381" t="str">
        <f t="shared" si="257"/>
        <v>5.5</v>
      </c>
      <c r="L35" s="302" t="str">
        <f t="shared" si="258"/>
        <v>C</v>
      </c>
      <c r="M35" s="117">
        <f t="shared" si="259"/>
        <v>2</v>
      </c>
      <c r="N35" s="67" t="str">
        <f t="shared" si="260"/>
        <v>2.0</v>
      </c>
      <c r="O35" s="361"/>
      <c r="P35" s="180" t="str">
        <f t="shared" si="261"/>
        <v>0.0</v>
      </c>
      <c r="Q35" s="118" t="str">
        <f t="shared" si="262"/>
        <v>F</v>
      </c>
      <c r="R35" s="117">
        <f t="shared" si="263"/>
        <v>0</v>
      </c>
      <c r="S35" s="67" t="str">
        <f t="shared" si="264"/>
        <v>0.0</v>
      </c>
      <c r="T35" s="273">
        <v>6.2</v>
      </c>
      <c r="U35" s="275">
        <v>6</v>
      </c>
      <c r="V35" s="275"/>
      <c r="W35" s="60">
        <f t="shared" si="265"/>
        <v>6.1</v>
      </c>
      <c r="X35" s="114">
        <f t="shared" si="266"/>
        <v>6.1</v>
      </c>
      <c r="Y35" s="176" t="str">
        <f t="shared" si="267"/>
        <v>6.1</v>
      </c>
      <c r="Z35" s="115" t="str">
        <f t="shared" si="268"/>
        <v>C</v>
      </c>
      <c r="AA35" s="116">
        <f t="shared" si="269"/>
        <v>2</v>
      </c>
      <c r="AB35" s="116" t="str">
        <f t="shared" si="270"/>
        <v>2.0</v>
      </c>
      <c r="AC35" s="61">
        <v>3</v>
      </c>
      <c r="AD35" s="27">
        <v>3</v>
      </c>
      <c r="AE35" s="280">
        <v>6.2</v>
      </c>
      <c r="AF35" s="297">
        <v>7</v>
      </c>
      <c r="AG35" s="195"/>
      <c r="AH35" s="53">
        <f t="shared" si="271"/>
        <v>6.7</v>
      </c>
      <c r="AI35" s="54">
        <f t="shared" si="272"/>
        <v>6.7</v>
      </c>
      <c r="AJ35" s="183" t="str">
        <f t="shared" si="273"/>
        <v>6.7</v>
      </c>
      <c r="AK35" s="115" t="str">
        <f t="shared" si="274"/>
        <v>C+</v>
      </c>
      <c r="AL35" s="116">
        <f t="shared" si="275"/>
        <v>2.5</v>
      </c>
      <c r="AM35" s="116" t="str">
        <f t="shared" si="276"/>
        <v>2.5</v>
      </c>
      <c r="AN35" s="191">
        <v>3</v>
      </c>
      <c r="AO35" s="401">
        <v>3</v>
      </c>
      <c r="AP35" s="281">
        <v>2.2000000000000002</v>
      </c>
      <c r="AQ35" s="297"/>
      <c r="AR35" s="195"/>
      <c r="AS35" s="5">
        <f t="shared" si="277"/>
        <v>0.9</v>
      </c>
      <c r="AT35" s="25">
        <f t="shared" si="278"/>
        <v>0.9</v>
      </c>
      <c r="AU35" s="176" t="str">
        <f t="shared" si="279"/>
        <v>0.9</v>
      </c>
      <c r="AV35" s="118" t="str">
        <f t="shared" si="280"/>
        <v>F</v>
      </c>
      <c r="AW35" s="117">
        <f t="shared" si="281"/>
        <v>0</v>
      </c>
      <c r="AX35" s="117" t="str">
        <f t="shared" si="282"/>
        <v>0.0</v>
      </c>
      <c r="AY35" s="61">
        <v>3</v>
      </c>
      <c r="AZ35" s="28"/>
      <c r="BA35" s="199">
        <v>5.7</v>
      </c>
      <c r="BB35" s="275">
        <v>5</v>
      </c>
      <c r="BC35" s="275"/>
      <c r="BD35" s="5">
        <f t="shared" si="283"/>
        <v>5.3</v>
      </c>
      <c r="BE35" s="114">
        <f t="shared" si="284"/>
        <v>5.3</v>
      </c>
      <c r="BF35" s="176" t="str">
        <f t="shared" si="285"/>
        <v>5.3</v>
      </c>
      <c r="BG35" s="115" t="str">
        <f t="shared" si="286"/>
        <v>D+</v>
      </c>
      <c r="BH35" s="116">
        <f t="shared" si="287"/>
        <v>1.5</v>
      </c>
      <c r="BI35" s="116" t="str">
        <f t="shared" si="288"/>
        <v>1.5</v>
      </c>
      <c r="BJ35" s="61">
        <v>4</v>
      </c>
      <c r="BK35" s="27">
        <v>4</v>
      </c>
      <c r="BL35" s="283">
        <v>5.0999999999999996</v>
      </c>
      <c r="BM35" s="297">
        <v>6</v>
      </c>
      <c r="BN35" s="195"/>
      <c r="BO35" s="5">
        <f t="shared" si="289"/>
        <v>5.6</v>
      </c>
      <c r="BP35" s="25">
        <f t="shared" si="290"/>
        <v>5.6</v>
      </c>
      <c r="BQ35" s="176" t="str">
        <f t="shared" si="291"/>
        <v>5.6</v>
      </c>
      <c r="BR35" s="118" t="str">
        <f t="shared" si="292"/>
        <v>C</v>
      </c>
      <c r="BS35" s="116">
        <f t="shared" si="293"/>
        <v>2</v>
      </c>
      <c r="BT35" s="116" t="str">
        <f t="shared" si="294"/>
        <v>2.0</v>
      </c>
      <c r="BU35" s="61">
        <v>3</v>
      </c>
      <c r="BV35" s="27">
        <v>3</v>
      </c>
      <c r="BW35" s="199">
        <v>7</v>
      </c>
      <c r="BX35" s="245">
        <v>7</v>
      </c>
      <c r="BY35" s="195"/>
      <c r="BZ35" s="192">
        <f t="shared" si="305"/>
        <v>7</v>
      </c>
      <c r="CA35" s="193">
        <f t="shared" si="306"/>
        <v>7</v>
      </c>
      <c r="CB35" s="176" t="str">
        <f t="shared" si="307"/>
        <v>7.0</v>
      </c>
      <c r="CC35" s="194" t="str">
        <f t="shared" si="308"/>
        <v>B</v>
      </c>
      <c r="CD35" s="116">
        <f t="shared" si="309"/>
        <v>3</v>
      </c>
      <c r="CE35" s="116" t="str">
        <f t="shared" si="310"/>
        <v>3.0</v>
      </c>
      <c r="CF35" s="10">
        <v>2</v>
      </c>
      <c r="CG35" s="27">
        <v>2</v>
      </c>
      <c r="CH35" s="111">
        <f t="shared" si="295"/>
        <v>18</v>
      </c>
      <c r="CI35" s="109">
        <f t="shared" si="296"/>
        <v>1.75</v>
      </c>
      <c r="CJ35" s="105" t="str">
        <f t="shared" si="297"/>
        <v>1.75</v>
      </c>
      <c r="CK35" s="106" t="str">
        <f>IF(AND(CI35&lt;0.8),"Cảnh báo KQHT","Lên lớp")</f>
        <v>Lên lớp</v>
      </c>
      <c r="CL35" s="107">
        <f t="shared" si="298"/>
        <v>15</v>
      </c>
      <c r="CM35" s="108">
        <f xml:space="preserve"> (AA35*AD35+AL35*AO35+AW35*AZ35+BH35*BK35+BS35*BV35+CD35*CG35)/CL35</f>
        <v>2.1</v>
      </c>
      <c r="CN35" s="412" t="str">
        <f>IF(AND(CM35&lt;1.2),"Cảnh báo KQHT","Lên lớp")</f>
        <v>Lên lớp</v>
      </c>
      <c r="CO35" s="421"/>
      <c r="CP35" s="423"/>
      <c r="CQ35" s="9"/>
      <c r="CR35" s="9"/>
      <c r="CS35" s="9"/>
      <c r="CT35" s="9"/>
      <c r="CU35" s="9"/>
      <c r="CV35" s="9"/>
      <c r="CW35" s="9"/>
      <c r="CX35" s="9"/>
      <c r="CY35" s="9"/>
      <c r="CZ35" s="424"/>
      <c r="DA35" s="423"/>
      <c r="DB35" s="9"/>
      <c r="DC35" s="9"/>
      <c r="DD35" s="9"/>
      <c r="DE35" s="9"/>
      <c r="DF35" s="9"/>
      <c r="DG35" s="9"/>
      <c r="DH35" s="9"/>
      <c r="DI35" s="9"/>
      <c r="DJ35" s="9"/>
      <c r="DK35" s="424"/>
      <c r="DL35" s="423"/>
      <c r="DM35" s="9"/>
      <c r="DN35" s="9"/>
      <c r="DO35" s="9"/>
      <c r="DP35" s="9"/>
      <c r="DQ35" s="9"/>
      <c r="DR35" s="9"/>
      <c r="DS35" s="9"/>
      <c r="DT35" s="9"/>
      <c r="DU35" s="9"/>
      <c r="DV35" s="424"/>
      <c r="DW35" s="423"/>
      <c r="DX35" s="9"/>
      <c r="DY35" s="9"/>
      <c r="DZ35" s="9"/>
      <c r="EA35" s="9"/>
      <c r="EB35" s="9"/>
      <c r="EC35" s="9"/>
      <c r="ED35" s="9"/>
      <c r="EE35" s="9"/>
      <c r="EF35" s="9"/>
      <c r="EG35" s="424"/>
      <c r="EH35" s="423"/>
      <c r="EI35" s="9"/>
      <c r="EJ35" s="9"/>
      <c r="EK35" s="9"/>
      <c r="EL35" s="9"/>
      <c r="EM35" s="9"/>
      <c r="EN35" s="9"/>
      <c r="EO35" s="9"/>
      <c r="EP35" s="9"/>
      <c r="EQ35" s="9"/>
      <c r="ER35" s="424"/>
      <c r="ES35" s="423"/>
      <c r="ET35" s="9"/>
      <c r="EU35" s="9"/>
      <c r="EV35" s="9"/>
      <c r="EW35" s="9"/>
      <c r="EX35" s="9"/>
      <c r="EY35" s="9"/>
      <c r="EZ35" s="9"/>
      <c r="FA35" s="9"/>
      <c r="FB35" s="9"/>
      <c r="FC35" s="424"/>
      <c r="FD35" s="423"/>
      <c r="FE35" s="9"/>
      <c r="FF35" s="9"/>
      <c r="FG35" s="9"/>
      <c r="FH35" s="9"/>
      <c r="FI35" s="9"/>
      <c r="FJ35" s="9"/>
      <c r="FK35" s="9"/>
      <c r="FL35" s="9"/>
      <c r="FM35" s="9"/>
      <c r="FN35" s="424"/>
      <c r="FO35" s="488"/>
      <c r="FP35" s="488"/>
      <c r="FQ35" s="488"/>
      <c r="FR35" s="488"/>
      <c r="FS35" s="488"/>
      <c r="FT35" s="488"/>
      <c r="FU35" s="488"/>
      <c r="FV35" s="488"/>
      <c r="FW35" s="488"/>
      <c r="FX35" s="488"/>
      <c r="FY35" s="488"/>
      <c r="FZ35" s="488"/>
      <c r="GA35" s="488"/>
      <c r="GB35" s="488"/>
      <c r="GC35" s="488"/>
      <c r="GD35" s="488"/>
      <c r="GE35" s="488"/>
      <c r="GF35" s="488"/>
      <c r="GG35" s="488"/>
      <c r="GH35" s="488"/>
      <c r="GI35" s="488"/>
      <c r="GJ35" s="488"/>
      <c r="GK35" s="641"/>
      <c r="GL35" s="641"/>
      <c r="GM35" s="641"/>
      <c r="GN35" s="641"/>
      <c r="GO35" s="641"/>
      <c r="GP35" s="641"/>
      <c r="GQ35" s="641"/>
      <c r="GR35" s="641"/>
      <c r="GS35" s="641"/>
      <c r="GT35" s="641"/>
      <c r="GU35" s="637"/>
      <c r="GV35" s="638"/>
      <c r="GW35" s="638"/>
      <c r="GX35" s="638"/>
      <c r="GY35" s="638"/>
      <c r="GZ35" s="638"/>
      <c r="HA35" s="638"/>
      <c r="HB35" s="638"/>
      <c r="HC35" s="638"/>
      <c r="HD35" s="638"/>
      <c r="HE35" s="639"/>
    </row>
    <row r="36" spans="1:376" ht="18.75" x14ac:dyDescent="0.3">
      <c r="A36" s="126">
        <v>20</v>
      </c>
      <c r="B36" s="126" t="s">
        <v>99</v>
      </c>
      <c r="C36" s="127" t="s">
        <v>236</v>
      </c>
      <c r="D36" s="129" t="s">
        <v>14</v>
      </c>
      <c r="E36" s="130" t="s">
        <v>110</v>
      </c>
      <c r="F36" s="367" t="s">
        <v>624</v>
      </c>
      <c r="G36" s="209" t="s">
        <v>339</v>
      </c>
      <c r="H36" s="210" t="s">
        <v>16</v>
      </c>
      <c r="I36" s="355" t="s">
        <v>28</v>
      </c>
      <c r="J36" s="382"/>
      <c r="K36" s="381" t="str">
        <f t="shared" si="257"/>
        <v>0.0</v>
      </c>
      <c r="L36" s="302" t="str">
        <f t="shared" si="258"/>
        <v>F</v>
      </c>
      <c r="M36" s="117">
        <f t="shared" si="259"/>
        <v>0</v>
      </c>
      <c r="N36" s="67" t="str">
        <f t="shared" si="260"/>
        <v>0.0</v>
      </c>
      <c r="O36" s="358"/>
      <c r="P36" s="180" t="str">
        <f t="shared" si="261"/>
        <v>0.0</v>
      </c>
      <c r="Q36" s="118" t="str">
        <f t="shared" si="262"/>
        <v>F</v>
      </c>
      <c r="R36" s="117">
        <f t="shared" si="263"/>
        <v>0</v>
      </c>
      <c r="S36" s="67" t="str">
        <f t="shared" si="264"/>
        <v>0.0</v>
      </c>
      <c r="T36" s="270">
        <v>3.8</v>
      </c>
      <c r="U36" s="123"/>
      <c r="V36" s="125"/>
      <c r="W36" s="5">
        <f t="shared" si="265"/>
        <v>1.5</v>
      </c>
      <c r="X36" s="25">
        <f t="shared" si="266"/>
        <v>1.5</v>
      </c>
      <c r="Y36" s="176" t="str">
        <f t="shared" si="267"/>
        <v>1.5</v>
      </c>
      <c r="Z36" s="118" t="str">
        <f t="shared" si="268"/>
        <v>F</v>
      </c>
      <c r="AA36" s="117">
        <f t="shared" si="269"/>
        <v>0</v>
      </c>
      <c r="AB36" s="117" t="str">
        <f t="shared" si="270"/>
        <v>0.0</v>
      </c>
      <c r="AC36" s="10">
        <v>3</v>
      </c>
      <c r="AD36" s="28"/>
      <c r="AE36" s="270">
        <v>0</v>
      </c>
      <c r="AF36" s="140"/>
      <c r="AG36" s="123"/>
      <c r="AH36" s="53">
        <f t="shared" si="271"/>
        <v>0</v>
      </c>
      <c r="AI36" s="54">
        <f t="shared" si="272"/>
        <v>0</v>
      </c>
      <c r="AJ36" s="183" t="str">
        <f t="shared" si="273"/>
        <v>0.0</v>
      </c>
      <c r="AK36" s="51" t="str">
        <f t="shared" si="274"/>
        <v>F</v>
      </c>
      <c r="AL36" s="55">
        <f t="shared" si="275"/>
        <v>0</v>
      </c>
      <c r="AM36" s="55" t="str">
        <f t="shared" si="276"/>
        <v>0.0</v>
      </c>
      <c r="AN36" s="112">
        <v>3</v>
      </c>
      <c r="AO36" s="88"/>
      <c r="AP36" s="278">
        <v>1.5</v>
      </c>
      <c r="AQ36" s="123"/>
      <c r="AR36" s="125"/>
      <c r="AS36" s="5">
        <f t="shared" si="277"/>
        <v>0.6</v>
      </c>
      <c r="AT36" s="25">
        <f t="shared" si="278"/>
        <v>0.6</v>
      </c>
      <c r="AU36" s="176" t="str">
        <f t="shared" si="279"/>
        <v>0.6</v>
      </c>
      <c r="AV36" s="118" t="str">
        <f t="shared" si="280"/>
        <v>F</v>
      </c>
      <c r="AW36" s="117">
        <f t="shared" si="281"/>
        <v>0</v>
      </c>
      <c r="AX36" s="117" t="str">
        <f t="shared" si="282"/>
        <v>0.0</v>
      </c>
      <c r="AY36" s="10">
        <v>3</v>
      </c>
      <c r="AZ36" s="28"/>
      <c r="BA36" s="185">
        <v>4.8</v>
      </c>
      <c r="BB36" s="140"/>
      <c r="BC36" s="125"/>
      <c r="BD36" s="5">
        <f t="shared" si="283"/>
        <v>1.9</v>
      </c>
      <c r="BE36" s="25">
        <f t="shared" si="284"/>
        <v>1.9</v>
      </c>
      <c r="BF36" s="176" t="str">
        <f t="shared" si="285"/>
        <v>1.9</v>
      </c>
      <c r="BG36" s="118" t="str">
        <f t="shared" si="286"/>
        <v>F</v>
      </c>
      <c r="BH36" s="117">
        <f t="shared" si="287"/>
        <v>0</v>
      </c>
      <c r="BI36" s="117" t="str">
        <f t="shared" si="288"/>
        <v>0.0</v>
      </c>
      <c r="BJ36" s="10">
        <v>4</v>
      </c>
      <c r="BK36" s="28"/>
      <c r="BL36" s="185">
        <v>0</v>
      </c>
      <c r="BM36" s="121"/>
      <c r="BN36" s="121"/>
      <c r="BO36" s="5">
        <f t="shared" si="289"/>
        <v>0</v>
      </c>
      <c r="BP36" s="25">
        <f t="shared" si="290"/>
        <v>0</v>
      </c>
      <c r="BQ36" s="176" t="str">
        <f t="shared" si="291"/>
        <v>0.0</v>
      </c>
      <c r="BR36" s="118" t="str">
        <f t="shared" si="292"/>
        <v>F</v>
      </c>
      <c r="BS36" s="117">
        <f t="shared" si="293"/>
        <v>0</v>
      </c>
      <c r="BT36" s="117" t="str">
        <f t="shared" si="294"/>
        <v>0.0</v>
      </c>
      <c r="BU36" s="10">
        <v>3</v>
      </c>
      <c r="BV36" s="27"/>
      <c r="BW36" s="159">
        <v>8</v>
      </c>
      <c r="BX36" s="163">
        <v>4</v>
      </c>
      <c r="BY36" s="163"/>
      <c r="BZ36" s="5">
        <f t="shared" si="305"/>
        <v>5.6</v>
      </c>
      <c r="CA36" s="25">
        <f t="shared" si="306"/>
        <v>5.6</v>
      </c>
      <c r="CB36" s="176" t="str">
        <f t="shared" si="307"/>
        <v>5.6</v>
      </c>
      <c r="CC36" s="118" t="str">
        <f t="shared" si="308"/>
        <v>C</v>
      </c>
      <c r="CD36" s="117">
        <f t="shared" si="309"/>
        <v>2</v>
      </c>
      <c r="CE36" s="117" t="str">
        <f t="shared" si="310"/>
        <v>2.0</v>
      </c>
      <c r="CF36" s="10">
        <v>2</v>
      </c>
      <c r="CG36" s="27">
        <v>2</v>
      </c>
      <c r="CH36" s="111">
        <f t="shared" si="295"/>
        <v>18</v>
      </c>
      <c r="CI36" s="109">
        <f t="shared" si="296"/>
        <v>0.22222222222222221</v>
      </c>
      <c r="CJ36" s="105" t="str">
        <f t="shared" si="297"/>
        <v>0.22</v>
      </c>
      <c r="CK36" s="410" t="str">
        <f>IF(AND(CI36&lt;0.8),"Cảnh báo KQHT","Lên lớp")</f>
        <v>Cảnh báo KQHT</v>
      </c>
      <c r="CL36" s="107">
        <f t="shared" si="298"/>
        <v>2</v>
      </c>
      <c r="CM36" s="108">
        <f xml:space="preserve"> (AA36*AD36+AL36*AO36+AW36*AZ36+BH36*BK36+BS36*BV36+CD36*CG36)/CL36</f>
        <v>2</v>
      </c>
      <c r="CN36" s="412" t="str">
        <f>IF(AND(CM36&lt;1.2),"Cảnh báo KQHT","Lên lớp")</f>
        <v>Lên lớp</v>
      </c>
      <c r="CO36" s="421" t="s">
        <v>490</v>
      </c>
      <c r="CP36" s="423"/>
      <c r="CQ36" s="9"/>
      <c r="CR36" s="9"/>
      <c r="CS36" s="9"/>
      <c r="CT36" s="9"/>
      <c r="CU36" s="9"/>
      <c r="CV36" s="9"/>
      <c r="CW36" s="9"/>
      <c r="CX36" s="9"/>
      <c r="CY36" s="9"/>
      <c r="CZ36" s="424"/>
      <c r="DA36" s="423"/>
      <c r="DB36" s="9"/>
      <c r="DC36" s="9"/>
      <c r="DD36" s="9"/>
      <c r="DE36" s="9"/>
      <c r="DF36" s="9"/>
      <c r="DG36" s="9"/>
      <c r="DH36" s="9"/>
      <c r="DI36" s="9"/>
      <c r="DJ36" s="9"/>
      <c r="DK36" s="424"/>
      <c r="DL36" s="423"/>
      <c r="DM36" s="9"/>
      <c r="DN36" s="9"/>
      <c r="DO36" s="9"/>
      <c r="DP36" s="9"/>
      <c r="DQ36" s="9"/>
      <c r="DR36" s="9"/>
      <c r="DS36" s="9"/>
      <c r="DT36" s="9"/>
      <c r="DU36" s="9"/>
      <c r="DV36" s="424"/>
      <c r="DW36" s="423"/>
      <c r="DX36" s="9"/>
      <c r="DY36" s="9"/>
      <c r="DZ36" s="9"/>
      <c r="EA36" s="9"/>
      <c r="EB36" s="9"/>
      <c r="EC36" s="9"/>
      <c r="ED36" s="9"/>
      <c r="EE36" s="9"/>
      <c r="EF36" s="9"/>
      <c r="EG36" s="424"/>
      <c r="EH36" s="423"/>
      <c r="EI36" s="9"/>
      <c r="EJ36" s="9"/>
      <c r="EK36" s="9"/>
      <c r="EL36" s="9"/>
      <c r="EM36" s="9"/>
      <c r="EN36" s="9"/>
      <c r="EO36" s="9"/>
      <c r="EP36" s="9"/>
      <c r="EQ36" s="9"/>
      <c r="ER36" s="424"/>
      <c r="ES36" s="423"/>
      <c r="ET36" s="9"/>
      <c r="EU36" s="9"/>
      <c r="EV36" s="9"/>
      <c r="EW36" s="9"/>
      <c r="EX36" s="9"/>
      <c r="EY36" s="9"/>
      <c r="EZ36" s="9"/>
      <c r="FA36" s="9"/>
      <c r="FB36" s="9"/>
      <c r="FC36" s="424"/>
      <c r="FD36" s="423"/>
      <c r="FE36" s="9"/>
      <c r="FF36" s="9"/>
      <c r="FG36" s="9"/>
      <c r="FH36" s="9"/>
      <c r="FI36" s="9"/>
      <c r="FJ36" s="9"/>
      <c r="FK36" s="9"/>
      <c r="FL36" s="9"/>
      <c r="FM36" s="9"/>
      <c r="FN36" s="424"/>
      <c r="FO36" s="488"/>
      <c r="FP36" s="488"/>
      <c r="FQ36" s="488"/>
      <c r="FR36" s="488"/>
      <c r="FS36" s="488"/>
      <c r="FT36" s="488"/>
      <c r="FU36" s="488"/>
      <c r="FV36" s="488"/>
      <c r="FW36" s="488"/>
      <c r="FX36" s="488"/>
      <c r="FY36" s="488"/>
      <c r="FZ36" s="488"/>
      <c r="GA36" s="488"/>
      <c r="GB36" s="488"/>
      <c r="GC36" s="488"/>
      <c r="GD36" s="488"/>
      <c r="GE36" s="488"/>
      <c r="GF36" s="488"/>
      <c r="GG36" s="488"/>
      <c r="GH36" s="488"/>
      <c r="GI36" s="488"/>
      <c r="GJ36" s="488"/>
      <c r="GK36" s="641"/>
      <c r="GL36" s="641"/>
      <c r="GM36" s="641"/>
      <c r="GN36" s="641"/>
      <c r="GO36" s="641"/>
      <c r="GP36" s="641"/>
      <c r="GQ36" s="641"/>
      <c r="GR36" s="641"/>
      <c r="GS36" s="641"/>
      <c r="GT36" s="641"/>
      <c r="GU36" s="637"/>
      <c r="GV36" s="638"/>
      <c r="GW36" s="638"/>
      <c r="GX36" s="638"/>
      <c r="GY36" s="638"/>
      <c r="GZ36" s="638"/>
      <c r="HA36" s="638"/>
      <c r="HB36" s="638"/>
      <c r="HC36" s="638"/>
      <c r="HD36" s="638"/>
      <c r="HE36" s="639"/>
    </row>
    <row r="37" spans="1:376" ht="18.75" x14ac:dyDescent="0.3">
      <c r="A37" s="126">
        <v>26</v>
      </c>
      <c r="B37" s="126" t="s">
        <v>99</v>
      </c>
      <c r="C37" s="127" t="s">
        <v>246</v>
      </c>
      <c r="D37" s="129" t="s">
        <v>247</v>
      </c>
      <c r="E37" s="130" t="s">
        <v>248</v>
      </c>
      <c r="F37" s="367" t="s">
        <v>624</v>
      </c>
      <c r="G37" s="209" t="s">
        <v>345</v>
      </c>
      <c r="H37" s="210" t="s">
        <v>16</v>
      </c>
      <c r="I37" s="355" t="s">
        <v>50</v>
      </c>
      <c r="J37" s="377">
        <v>6.3</v>
      </c>
      <c r="K37" s="381" t="str">
        <f t="shared" si="257"/>
        <v>6.3</v>
      </c>
      <c r="L37" s="302" t="str">
        <f t="shared" si="258"/>
        <v>C</v>
      </c>
      <c r="M37" s="117">
        <f t="shared" si="259"/>
        <v>2</v>
      </c>
      <c r="N37" s="67" t="str">
        <f t="shared" si="260"/>
        <v>2.0</v>
      </c>
      <c r="O37" s="358"/>
      <c r="P37" s="180" t="str">
        <f t="shared" si="261"/>
        <v>0.0</v>
      </c>
      <c r="Q37" s="118" t="str">
        <f t="shared" si="262"/>
        <v>F</v>
      </c>
      <c r="R37" s="117">
        <f t="shared" si="263"/>
        <v>0</v>
      </c>
      <c r="S37" s="67" t="str">
        <f t="shared" si="264"/>
        <v>0.0</v>
      </c>
      <c r="T37" s="155">
        <v>7.8</v>
      </c>
      <c r="U37" s="123">
        <v>6</v>
      </c>
      <c r="V37" s="125"/>
      <c r="W37" s="5">
        <f t="shared" si="265"/>
        <v>6.7</v>
      </c>
      <c r="X37" s="25">
        <f t="shared" si="266"/>
        <v>6.7</v>
      </c>
      <c r="Y37" s="176" t="str">
        <f t="shared" si="267"/>
        <v>6.7</v>
      </c>
      <c r="Z37" s="118" t="str">
        <f t="shared" si="268"/>
        <v>C+</v>
      </c>
      <c r="AA37" s="117">
        <f t="shared" si="269"/>
        <v>2.5</v>
      </c>
      <c r="AB37" s="117" t="str">
        <f t="shared" si="270"/>
        <v>2.5</v>
      </c>
      <c r="AC37" s="10">
        <v>3</v>
      </c>
      <c r="AD37" s="28">
        <v>3</v>
      </c>
      <c r="AE37" s="155">
        <v>7.4</v>
      </c>
      <c r="AF37" s="140">
        <v>8</v>
      </c>
      <c r="AG37" s="125"/>
      <c r="AH37" s="53">
        <f t="shared" si="271"/>
        <v>7.8</v>
      </c>
      <c r="AI37" s="54">
        <f t="shared" si="272"/>
        <v>7.8</v>
      </c>
      <c r="AJ37" s="183" t="str">
        <f t="shared" si="273"/>
        <v>7.8</v>
      </c>
      <c r="AK37" s="51" t="str">
        <f t="shared" si="274"/>
        <v>B</v>
      </c>
      <c r="AL37" s="55">
        <f t="shared" si="275"/>
        <v>3</v>
      </c>
      <c r="AM37" s="55" t="str">
        <f t="shared" si="276"/>
        <v>3.0</v>
      </c>
      <c r="AN37" s="112">
        <v>3</v>
      </c>
      <c r="AO37" s="88">
        <v>3</v>
      </c>
      <c r="AP37" s="153">
        <v>6.2</v>
      </c>
      <c r="AQ37" s="344"/>
      <c r="AR37" s="344"/>
      <c r="AS37" s="5">
        <f t="shared" si="277"/>
        <v>2.5</v>
      </c>
      <c r="AT37" s="25">
        <f t="shared" si="278"/>
        <v>2.5</v>
      </c>
      <c r="AU37" s="176" t="str">
        <f t="shared" si="279"/>
        <v>2.5</v>
      </c>
      <c r="AV37" s="118" t="str">
        <f t="shared" si="280"/>
        <v>F</v>
      </c>
      <c r="AW37" s="117">
        <f t="shared" si="281"/>
        <v>0</v>
      </c>
      <c r="AX37" s="117" t="str">
        <f t="shared" si="282"/>
        <v>0.0</v>
      </c>
      <c r="AY37" s="10">
        <v>3</v>
      </c>
      <c r="AZ37" s="28"/>
      <c r="BA37" s="159">
        <v>7.3</v>
      </c>
      <c r="BB37" s="140">
        <v>3</v>
      </c>
      <c r="BC37" s="125"/>
      <c r="BD37" s="5">
        <f t="shared" si="283"/>
        <v>4.7</v>
      </c>
      <c r="BE37" s="25">
        <f t="shared" si="284"/>
        <v>4.7</v>
      </c>
      <c r="BF37" s="176" t="str">
        <f t="shared" si="285"/>
        <v>4.7</v>
      </c>
      <c r="BG37" s="118" t="str">
        <f t="shared" si="286"/>
        <v>D</v>
      </c>
      <c r="BH37" s="117">
        <f t="shared" si="287"/>
        <v>1</v>
      </c>
      <c r="BI37" s="117" t="str">
        <f t="shared" si="288"/>
        <v>1.0</v>
      </c>
      <c r="BJ37" s="10">
        <v>4</v>
      </c>
      <c r="BK37" s="28">
        <v>4</v>
      </c>
      <c r="BL37" s="122">
        <v>5.0999999999999996</v>
      </c>
      <c r="BM37" s="121">
        <v>5</v>
      </c>
      <c r="BN37" s="121"/>
      <c r="BO37" s="5">
        <f t="shared" si="289"/>
        <v>5</v>
      </c>
      <c r="BP37" s="25">
        <f t="shared" si="290"/>
        <v>5</v>
      </c>
      <c r="BQ37" s="176" t="str">
        <f t="shared" si="291"/>
        <v>5.0</v>
      </c>
      <c r="BR37" s="118" t="str">
        <f t="shared" si="292"/>
        <v>D+</v>
      </c>
      <c r="BS37" s="117">
        <f t="shared" si="293"/>
        <v>1.5</v>
      </c>
      <c r="BT37" s="117" t="str">
        <f t="shared" si="294"/>
        <v>1.5</v>
      </c>
      <c r="BU37" s="10">
        <v>3</v>
      </c>
      <c r="BV37" s="27">
        <v>3</v>
      </c>
      <c r="BW37" s="159">
        <v>5.3</v>
      </c>
      <c r="BX37" s="163">
        <v>7</v>
      </c>
      <c r="BY37" s="163"/>
      <c r="BZ37" s="5">
        <f t="shared" si="305"/>
        <v>6.3</v>
      </c>
      <c r="CA37" s="25">
        <f t="shared" si="306"/>
        <v>6.3</v>
      </c>
      <c r="CB37" s="176" t="str">
        <f t="shared" si="307"/>
        <v>6.3</v>
      </c>
      <c r="CC37" s="118" t="str">
        <f t="shared" si="308"/>
        <v>C</v>
      </c>
      <c r="CD37" s="117">
        <f t="shared" si="309"/>
        <v>2</v>
      </c>
      <c r="CE37" s="117" t="str">
        <f t="shared" si="310"/>
        <v>2.0</v>
      </c>
      <c r="CF37" s="10">
        <v>2</v>
      </c>
      <c r="CG37" s="27">
        <v>2</v>
      </c>
      <c r="CH37" s="111">
        <f t="shared" si="295"/>
        <v>18</v>
      </c>
      <c r="CI37" s="109">
        <f t="shared" si="296"/>
        <v>1.6111111111111112</v>
      </c>
      <c r="CJ37" s="105" t="str">
        <f t="shared" si="297"/>
        <v>1.61</v>
      </c>
      <c r="CK37" s="106" t="str">
        <f>IF(AND(CI37&lt;0.8),"Cảnh báo KQHT","Lên lớp")</f>
        <v>Lên lớp</v>
      </c>
      <c r="CL37" s="107">
        <f t="shared" si="298"/>
        <v>15</v>
      </c>
      <c r="CM37" s="108">
        <f xml:space="preserve"> (AA37*AD37+AL37*AO37+AW37*AZ37+BH37*BK37+BS37*BV37+CD37*CG37)/CL37</f>
        <v>1.9333333333333333</v>
      </c>
      <c r="CN37" s="412" t="str">
        <f>IF(AND(CM37&lt;1.2),"Cảnh báo KQHT","Lên lớp")</f>
        <v>Lên lớp</v>
      </c>
      <c r="CO37" s="421"/>
      <c r="CP37" s="423"/>
      <c r="CQ37" s="9"/>
      <c r="CR37" s="9"/>
      <c r="CS37" s="9"/>
      <c r="CT37" s="9"/>
      <c r="CU37" s="9"/>
      <c r="CV37" s="9"/>
      <c r="CW37" s="9"/>
      <c r="CX37" s="9"/>
      <c r="CY37" s="9"/>
      <c r="CZ37" s="424"/>
      <c r="DA37" s="423"/>
      <c r="DB37" s="9"/>
      <c r="DC37" s="9"/>
      <c r="DD37" s="9"/>
      <c r="DE37" s="9"/>
      <c r="DF37" s="9"/>
      <c r="DG37" s="9"/>
      <c r="DH37" s="9"/>
      <c r="DI37" s="9"/>
      <c r="DJ37" s="9"/>
      <c r="DK37" s="424"/>
      <c r="DL37" s="423"/>
      <c r="DM37" s="9"/>
      <c r="DN37" s="9"/>
      <c r="DO37" s="9"/>
      <c r="DP37" s="9"/>
      <c r="DQ37" s="9"/>
      <c r="DR37" s="9"/>
      <c r="DS37" s="9"/>
      <c r="DT37" s="9"/>
      <c r="DU37" s="9"/>
      <c r="DV37" s="424"/>
      <c r="DW37" s="423"/>
      <c r="DX37" s="9"/>
      <c r="DY37" s="9"/>
      <c r="DZ37" s="9"/>
      <c r="EA37" s="9"/>
      <c r="EB37" s="9"/>
      <c r="EC37" s="9"/>
      <c r="ED37" s="9"/>
      <c r="EE37" s="9"/>
      <c r="EF37" s="9"/>
      <c r="EG37" s="424"/>
      <c r="EH37" s="423"/>
      <c r="EI37" s="9"/>
      <c r="EJ37" s="9"/>
      <c r="EK37" s="9"/>
      <c r="EL37" s="9"/>
      <c r="EM37" s="9"/>
      <c r="EN37" s="9"/>
      <c r="EO37" s="9"/>
      <c r="EP37" s="9"/>
      <c r="EQ37" s="9"/>
      <c r="ER37" s="424"/>
      <c r="ES37" s="423"/>
      <c r="ET37" s="9"/>
      <c r="EU37" s="9"/>
      <c r="EV37" s="9"/>
      <c r="EW37" s="9"/>
      <c r="EX37" s="9"/>
      <c r="EY37" s="9"/>
      <c r="EZ37" s="9"/>
      <c r="FA37" s="9"/>
      <c r="FB37" s="9"/>
      <c r="FC37" s="424"/>
      <c r="FD37" s="423"/>
      <c r="FE37" s="9"/>
      <c r="FF37" s="9"/>
      <c r="FG37" s="9"/>
      <c r="FH37" s="9"/>
      <c r="FI37" s="9"/>
      <c r="FJ37" s="9"/>
      <c r="FK37" s="9"/>
      <c r="FL37" s="9"/>
      <c r="FM37" s="9"/>
      <c r="FN37" s="424"/>
      <c r="FO37" s="488"/>
      <c r="FP37" s="488"/>
      <c r="FQ37" s="488"/>
      <c r="FR37" s="488"/>
      <c r="FS37" s="488"/>
      <c r="FT37" s="488"/>
      <c r="FU37" s="488"/>
      <c r="FV37" s="488"/>
      <c r="FW37" s="488"/>
      <c r="FX37" s="488"/>
      <c r="FY37" s="488"/>
      <c r="FZ37" s="488"/>
      <c r="GA37" s="488"/>
      <c r="GB37" s="488"/>
      <c r="GC37" s="488"/>
      <c r="GD37" s="488"/>
      <c r="GE37" s="488"/>
      <c r="GF37" s="488"/>
      <c r="GG37" s="488"/>
      <c r="GH37" s="488"/>
      <c r="GI37" s="488"/>
      <c r="GJ37" s="488"/>
      <c r="GK37" s="641"/>
      <c r="GL37" s="641"/>
      <c r="GM37" s="641"/>
      <c r="GN37" s="641"/>
      <c r="GO37" s="641"/>
      <c r="GP37" s="641"/>
      <c r="GQ37" s="641"/>
      <c r="GR37" s="641"/>
      <c r="GS37" s="641"/>
      <c r="GT37" s="641"/>
      <c r="GU37" s="637"/>
      <c r="GV37" s="638"/>
      <c r="GW37" s="638"/>
      <c r="GX37" s="638"/>
      <c r="GY37" s="638"/>
      <c r="GZ37" s="638"/>
      <c r="HA37" s="638"/>
      <c r="HB37" s="638"/>
      <c r="HC37" s="638"/>
      <c r="HD37" s="638"/>
      <c r="HE37" s="639"/>
    </row>
    <row r="38" spans="1:376" ht="18.75" x14ac:dyDescent="0.3">
      <c r="A38" s="705">
        <v>55</v>
      </c>
      <c r="B38" s="705" t="s">
        <v>99</v>
      </c>
      <c r="C38" s="705" t="s">
        <v>315</v>
      </c>
      <c r="D38" s="706" t="s">
        <v>316</v>
      </c>
      <c r="E38" s="707" t="s">
        <v>317</v>
      </c>
      <c r="F38" s="367" t="s">
        <v>621</v>
      </c>
      <c r="G38" s="209" t="s">
        <v>373</v>
      </c>
      <c r="H38" s="210" t="s">
        <v>16</v>
      </c>
      <c r="I38" s="355" t="s">
        <v>399</v>
      </c>
      <c r="J38" s="385"/>
      <c r="K38" s="381" t="str">
        <f t="shared" si="257"/>
        <v>0.0</v>
      </c>
      <c r="L38" s="302" t="str">
        <f t="shared" si="258"/>
        <v>F</v>
      </c>
      <c r="M38" s="117">
        <f t="shared" si="259"/>
        <v>0</v>
      </c>
      <c r="N38" s="67" t="str">
        <f t="shared" si="260"/>
        <v>0.0</v>
      </c>
      <c r="O38" s="361"/>
      <c r="P38" s="180" t="str">
        <f t="shared" si="261"/>
        <v>0.0</v>
      </c>
      <c r="Q38" s="118" t="str">
        <f t="shared" si="262"/>
        <v>F</v>
      </c>
      <c r="R38" s="117">
        <f t="shared" si="263"/>
        <v>0</v>
      </c>
      <c r="S38" s="67" t="str">
        <f t="shared" si="264"/>
        <v>0.0</v>
      </c>
      <c r="T38" s="272">
        <v>0</v>
      </c>
      <c r="U38" s="275"/>
      <c r="V38" s="275"/>
      <c r="W38" s="60">
        <f t="shared" si="265"/>
        <v>0</v>
      </c>
      <c r="X38" s="114">
        <f t="shared" si="266"/>
        <v>0</v>
      </c>
      <c r="Y38" s="176" t="str">
        <f t="shared" si="267"/>
        <v>0.0</v>
      </c>
      <c r="Z38" s="115" t="str">
        <f t="shared" si="268"/>
        <v>F</v>
      </c>
      <c r="AA38" s="116">
        <f t="shared" si="269"/>
        <v>0</v>
      </c>
      <c r="AB38" s="116" t="str">
        <f t="shared" si="270"/>
        <v>0.0</v>
      </c>
      <c r="AC38" s="61">
        <v>3</v>
      </c>
      <c r="AD38" s="27"/>
      <c r="AE38" s="281">
        <v>0</v>
      </c>
      <c r="AF38" s="297"/>
      <c r="AG38" s="195"/>
      <c r="AH38" s="53">
        <f t="shared" si="271"/>
        <v>0</v>
      </c>
      <c r="AI38" s="54">
        <f t="shared" si="272"/>
        <v>0</v>
      </c>
      <c r="AJ38" s="183" t="str">
        <f t="shared" si="273"/>
        <v>0.0</v>
      </c>
      <c r="AK38" s="115" t="str">
        <f t="shared" si="274"/>
        <v>F</v>
      </c>
      <c r="AL38" s="116">
        <f t="shared" si="275"/>
        <v>0</v>
      </c>
      <c r="AM38" s="116" t="str">
        <f t="shared" si="276"/>
        <v>0.0</v>
      </c>
      <c r="AN38" s="191">
        <v>3</v>
      </c>
      <c r="AO38" s="401"/>
      <c r="AP38" s="281">
        <v>0</v>
      </c>
      <c r="AQ38" s="297"/>
      <c r="AR38" s="195"/>
      <c r="AS38" s="5">
        <f t="shared" si="277"/>
        <v>0</v>
      </c>
      <c r="AT38" s="25">
        <f t="shared" si="278"/>
        <v>0</v>
      </c>
      <c r="AU38" s="176" t="str">
        <f t="shared" si="279"/>
        <v>0.0</v>
      </c>
      <c r="AV38" s="118" t="str">
        <f t="shared" si="280"/>
        <v>F</v>
      </c>
      <c r="AW38" s="117">
        <f t="shared" si="281"/>
        <v>0</v>
      </c>
      <c r="AX38" s="117" t="str">
        <f t="shared" si="282"/>
        <v>0.0</v>
      </c>
      <c r="AY38" s="61">
        <v>3</v>
      </c>
      <c r="AZ38" s="28"/>
      <c r="BA38" s="254">
        <v>0</v>
      </c>
      <c r="BB38" s="275"/>
      <c r="BC38" s="275"/>
      <c r="BD38" s="5">
        <f t="shared" si="283"/>
        <v>0</v>
      </c>
      <c r="BE38" s="114">
        <f t="shared" si="284"/>
        <v>0</v>
      </c>
      <c r="BF38" s="176" t="str">
        <f t="shared" si="285"/>
        <v>0.0</v>
      </c>
      <c r="BG38" s="115" t="str">
        <f t="shared" si="286"/>
        <v>F</v>
      </c>
      <c r="BH38" s="116">
        <f t="shared" si="287"/>
        <v>0</v>
      </c>
      <c r="BI38" s="116" t="str">
        <f t="shared" si="288"/>
        <v>0.0</v>
      </c>
      <c r="BJ38" s="61">
        <v>4</v>
      </c>
      <c r="BK38" s="27"/>
      <c r="BL38" s="284">
        <v>0</v>
      </c>
      <c r="BM38" s="297"/>
      <c r="BN38" s="195"/>
      <c r="BO38" s="5">
        <f t="shared" si="289"/>
        <v>0</v>
      </c>
      <c r="BP38" s="25">
        <f t="shared" si="290"/>
        <v>0</v>
      </c>
      <c r="BQ38" s="176" t="str">
        <f t="shared" si="291"/>
        <v>0.0</v>
      </c>
      <c r="BR38" s="118" t="str">
        <f t="shared" si="292"/>
        <v>F</v>
      </c>
      <c r="BS38" s="116">
        <f t="shared" si="293"/>
        <v>0</v>
      </c>
      <c r="BT38" s="116" t="str">
        <f t="shared" si="294"/>
        <v>0.0</v>
      </c>
      <c r="BU38" s="61">
        <v>3</v>
      </c>
      <c r="BV38" s="27"/>
      <c r="BW38" s="351"/>
      <c r="BX38" s="246"/>
      <c r="BY38" s="200"/>
      <c r="BZ38" s="203">
        <f t="shared" si="305"/>
        <v>0</v>
      </c>
      <c r="CA38" s="193">
        <f t="shared" si="306"/>
        <v>0</v>
      </c>
      <c r="CB38" s="204" t="str">
        <f t="shared" si="307"/>
        <v>0.0</v>
      </c>
      <c r="CC38" s="194" t="str">
        <f t="shared" si="308"/>
        <v>F</v>
      </c>
      <c r="CD38" s="116">
        <f t="shared" si="309"/>
        <v>0</v>
      </c>
      <c r="CE38" s="116" t="str">
        <f t="shared" si="310"/>
        <v>0.0</v>
      </c>
      <c r="CF38" s="200"/>
      <c r="CG38" s="120"/>
      <c r="CH38" s="111">
        <f t="shared" si="295"/>
        <v>16</v>
      </c>
      <c r="CI38" s="109">
        <f t="shared" si="296"/>
        <v>0</v>
      </c>
      <c r="CJ38" s="105" t="str">
        <f t="shared" si="297"/>
        <v>0.00</v>
      </c>
      <c r="CK38" s="106"/>
      <c r="CL38" s="107">
        <f t="shared" si="298"/>
        <v>0</v>
      </c>
      <c r="CM38" s="108"/>
      <c r="CN38" s="412"/>
      <c r="CO38" s="421"/>
      <c r="CP38" s="423"/>
      <c r="CQ38" s="9"/>
      <c r="CR38" s="9"/>
      <c r="CS38" s="9"/>
      <c r="CT38" s="9"/>
      <c r="CU38" s="9"/>
      <c r="CV38" s="9"/>
      <c r="CW38" s="9"/>
      <c r="CX38" s="9"/>
      <c r="CY38" s="9"/>
      <c r="CZ38" s="424"/>
      <c r="DA38" s="423"/>
      <c r="DB38" s="9"/>
      <c r="DC38" s="9"/>
      <c r="DD38" s="9"/>
      <c r="DE38" s="9"/>
      <c r="DF38" s="9"/>
      <c r="DG38" s="9"/>
      <c r="DH38" s="9"/>
      <c r="DI38" s="9"/>
      <c r="DJ38" s="9"/>
      <c r="DK38" s="424"/>
      <c r="DL38" s="423"/>
      <c r="DM38" s="9"/>
      <c r="DN38" s="9"/>
      <c r="DO38" s="9"/>
      <c r="DP38" s="9"/>
      <c r="DQ38" s="9"/>
      <c r="DR38" s="9"/>
      <c r="DS38" s="9"/>
      <c r="DT38" s="9"/>
      <c r="DU38" s="9"/>
      <c r="DV38" s="424"/>
      <c r="DW38" s="423"/>
      <c r="DX38" s="9"/>
      <c r="DY38" s="9"/>
      <c r="DZ38" s="9"/>
      <c r="EA38" s="9"/>
      <c r="EB38" s="9"/>
      <c r="EC38" s="9"/>
      <c r="ED38" s="9"/>
      <c r="EE38" s="9"/>
      <c r="EF38" s="9"/>
      <c r="EG38" s="424"/>
      <c r="EH38" s="423"/>
      <c r="EI38" s="9"/>
      <c r="EJ38" s="9"/>
      <c r="EK38" s="9"/>
      <c r="EL38" s="9"/>
      <c r="EM38" s="9"/>
      <c r="EN38" s="9"/>
      <c r="EO38" s="9"/>
      <c r="EP38" s="9"/>
      <c r="EQ38" s="9"/>
      <c r="ER38" s="424"/>
      <c r="ES38" s="423"/>
      <c r="ET38" s="9"/>
      <c r="EU38" s="9"/>
      <c r="EV38" s="9"/>
      <c r="EW38" s="9"/>
      <c r="EX38" s="9"/>
      <c r="EY38" s="9"/>
      <c r="EZ38" s="9"/>
      <c r="FA38" s="9"/>
      <c r="FB38" s="9"/>
      <c r="FC38" s="424"/>
      <c r="FD38" s="423"/>
      <c r="FE38" s="9"/>
      <c r="FF38" s="9"/>
      <c r="FG38" s="9"/>
      <c r="FH38" s="9"/>
      <c r="FI38" s="9"/>
      <c r="FJ38" s="9"/>
      <c r="FK38" s="9"/>
      <c r="FL38" s="9"/>
      <c r="FM38" s="9"/>
      <c r="FN38" s="424"/>
      <c r="FO38" s="488"/>
      <c r="FP38" s="488"/>
      <c r="FQ38" s="488"/>
      <c r="FR38" s="488"/>
      <c r="FS38" s="488"/>
      <c r="FT38" s="488"/>
      <c r="FU38" s="488"/>
      <c r="FV38" s="488"/>
      <c r="FW38" s="488"/>
      <c r="FX38" s="488"/>
      <c r="FY38" s="488"/>
      <c r="FZ38" s="488"/>
      <c r="GA38" s="488"/>
      <c r="GB38" s="488"/>
      <c r="GC38" s="488"/>
      <c r="GD38" s="488"/>
      <c r="GE38" s="488"/>
      <c r="GF38" s="488"/>
      <c r="GG38" s="488"/>
      <c r="GH38" s="488"/>
      <c r="GI38" s="488"/>
      <c r="GJ38" s="488"/>
      <c r="GK38" s="641"/>
      <c r="GL38" s="641"/>
      <c r="GM38" s="641"/>
      <c r="GN38" s="641"/>
      <c r="GO38" s="641"/>
      <c r="GP38" s="641"/>
      <c r="GQ38" s="641"/>
      <c r="GR38" s="641"/>
      <c r="GS38" s="641"/>
      <c r="GT38" s="641"/>
      <c r="GU38" s="637"/>
      <c r="GV38" s="638"/>
      <c r="GW38" s="638"/>
      <c r="GX38" s="638"/>
      <c r="GY38" s="638"/>
      <c r="GZ38" s="638"/>
      <c r="HA38" s="638"/>
      <c r="HB38" s="638"/>
      <c r="HC38" s="638"/>
      <c r="HD38" s="638"/>
      <c r="HE38" s="639"/>
    </row>
    <row r="39" spans="1:376" ht="18.75" x14ac:dyDescent="0.3">
      <c r="A39" s="705">
        <v>57</v>
      </c>
      <c r="B39" s="126" t="s">
        <v>99</v>
      </c>
      <c r="C39" s="128" t="s">
        <v>469</v>
      </c>
      <c r="D39" s="129" t="s">
        <v>470</v>
      </c>
      <c r="E39" s="130" t="s">
        <v>471</v>
      </c>
      <c r="F39" s="367" t="s">
        <v>625</v>
      </c>
      <c r="G39" s="209"/>
      <c r="H39" s="352"/>
      <c r="I39" s="197"/>
      <c r="J39" s="385"/>
      <c r="K39" s="381" t="str">
        <f t="shared" si="257"/>
        <v>0.0</v>
      </c>
      <c r="L39" s="302" t="str">
        <f t="shared" si="258"/>
        <v>F</v>
      </c>
      <c r="M39" s="117">
        <f t="shared" si="259"/>
        <v>0</v>
      </c>
      <c r="N39" s="67" t="str">
        <f t="shared" si="260"/>
        <v>0.0</v>
      </c>
      <c r="O39" s="361"/>
      <c r="P39" s="180" t="str">
        <f t="shared" si="261"/>
        <v>0.0</v>
      </c>
      <c r="Q39" s="118" t="str">
        <f t="shared" si="262"/>
        <v>F</v>
      </c>
      <c r="R39" s="117">
        <f t="shared" si="263"/>
        <v>0</v>
      </c>
      <c r="S39" s="67" t="str">
        <f t="shared" si="264"/>
        <v>0.0</v>
      </c>
      <c r="T39" s="272">
        <v>0</v>
      </c>
      <c r="U39" s="275"/>
      <c r="V39" s="275"/>
      <c r="W39" s="248">
        <f t="shared" si="265"/>
        <v>0</v>
      </c>
      <c r="X39" s="249">
        <f t="shared" si="266"/>
        <v>0</v>
      </c>
      <c r="Y39" s="176" t="str">
        <f t="shared" si="267"/>
        <v>0.0</v>
      </c>
      <c r="Z39" s="250" t="str">
        <f t="shared" si="268"/>
        <v>F</v>
      </c>
      <c r="AA39" s="251">
        <f t="shared" si="269"/>
        <v>0</v>
      </c>
      <c r="AB39" s="251" t="str">
        <f t="shared" si="270"/>
        <v>0.0</v>
      </c>
      <c r="AC39" s="252">
        <v>3</v>
      </c>
      <c r="AD39" s="27"/>
      <c r="AE39" s="278">
        <v>0</v>
      </c>
      <c r="AF39" s="82"/>
      <c r="AG39" s="14"/>
      <c r="AH39" s="53">
        <f t="shared" si="271"/>
        <v>0</v>
      </c>
      <c r="AI39" s="54">
        <f t="shared" si="272"/>
        <v>0</v>
      </c>
      <c r="AJ39" s="183" t="str">
        <f t="shared" si="273"/>
        <v>0.0</v>
      </c>
      <c r="AK39" s="118" t="str">
        <f t="shared" si="274"/>
        <v>F</v>
      </c>
      <c r="AL39" s="117">
        <f t="shared" si="275"/>
        <v>0</v>
      </c>
      <c r="AM39" s="117" t="str">
        <f t="shared" si="276"/>
        <v>0.0</v>
      </c>
      <c r="AN39" s="119">
        <v>3</v>
      </c>
      <c r="AO39" s="401"/>
      <c r="AP39" s="400">
        <v>0</v>
      </c>
      <c r="AQ39" s="82"/>
      <c r="AR39" s="14"/>
      <c r="AS39" s="5">
        <f t="shared" si="277"/>
        <v>0</v>
      </c>
      <c r="AT39" s="25">
        <f t="shared" si="278"/>
        <v>0</v>
      </c>
      <c r="AU39" s="176" t="str">
        <f t="shared" si="279"/>
        <v>0.0</v>
      </c>
      <c r="AV39" s="118" t="str">
        <f t="shared" si="280"/>
        <v>F</v>
      </c>
      <c r="AW39" s="117">
        <f t="shared" si="281"/>
        <v>0</v>
      </c>
      <c r="AX39" s="117" t="str">
        <f t="shared" si="282"/>
        <v>0.0</v>
      </c>
      <c r="AY39" s="10">
        <v>3</v>
      </c>
      <c r="AZ39" s="347"/>
      <c r="BA39" s="254">
        <v>0</v>
      </c>
      <c r="BB39" s="275"/>
      <c r="BC39" s="275"/>
      <c r="BD39" s="5">
        <f t="shared" si="283"/>
        <v>0</v>
      </c>
      <c r="BE39" s="249">
        <f t="shared" si="284"/>
        <v>0</v>
      </c>
      <c r="BF39" s="176" t="str">
        <f t="shared" si="285"/>
        <v>0.0</v>
      </c>
      <c r="BG39" s="250" t="str">
        <f t="shared" si="286"/>
        <v>F</v>
      </c>
      <c r="BH39" s="251">
        <f t="shared" si="287"/>
        <v>0</v>
      </c>
      <c r="BI39" s="251" t="str">
        <f t="shared" si="288"/>
        <v>0.0</v>
      </c>
      <c r="BJ39" s="252">
        <v>4</v>
      </c>
      <c r="BK39" s="27"/>
      <c r="BL39" s="402">
        <v>0</v>
      </c>
      <c r="BM39" s="297"/>
      <c r="BN39" s="286"/>
      <c r="BO39" s="5">
        <f t="shared" si="289"/>
        <v>0</v>
      </c>
      <c r="BP39" s="25">
        <f t="shared" si="290"/>
        <v>0</v>
      </c>
      <c r="BQ39" s="176" t="str">
        <f t="shared" si="291"/>
        <v>0.0</v>
      </c>
      <c r="BR39" s="118" t="str">
        <f t="shared" si="292"/>
        <v>F</v>
      </c>
      <c r="BS39" s="287">
        <f t="shared" si="293"/>
        <v>0</v>
      </c>
      <c r="BT39" s="287" t="str">
        <f t="shared" si="294"/>
        <v>0.0</v>
      </c>
      <c r="BU39" s="288">
        <v>3</v>
      </c>
      <c r="BV39" s="27"/>
      <c r="BW39" s="113"/>
      <c r="BX39" s="14"/>
      <c r="BY39" s="14"/>
      <c r="BZ39" s="142">
        <f t="shared" si="305"/>
        <v>0</v>
      </c>
      <c r="CA39" s="143">
        <f t="shared" si="306"/>
        <v>0</v>
      </c>
      <c r="CB39" s="176" t="str">
        <f t="shared" si="307"/>
        <v>0.0</v>
      </c>
      <c r="CC39" s="144" t="str">
        <f t="shared" si="308"/>
        <v>F</v>
      </c>
      <c r="CD39" s="117">
        <f t="shared" si="309"/>
        <v>0</v>
      </c>
      <c r="CE39" s="117" t="str">
        <f t="shared" si="310"/>
        <v>0.0</v>
      </c>
      <c r="CF39" s="14"/>
      <c r="CG39" s="29"/>
      <c r="CH39" s="111">
        <f t="shared" si="295"/>
        <v>16</v>
      </c>
      <c r="CI39" s="109">
        <f t="shared" si="296"/>
        <v>0</v>
      </c>
      <c r="CJ39" s="105" t="str">
        <f t="shared" si="297"/>
        <v>0.00</v>
      </c>
      <c r="CK39" s="106"/>
      <c r="CL39" s="107">
        <f t="shared" si="298"/>
        <v>0</v>
      </c>
      <c r="CM39" s="108"/>
      <c r="CN39" s="412"/>
      <c r="CO39" s="421"/>
      <c r="CP39" s="423"/>
      <c r="CQ39" s="9"/>
      <c r="CR39" s="9"/>
      <c r="CS39" s="9"/>
      <c r="CT39" s="9"/>
      <c r="CU39" s="9"/>
      <c r="CV39" s="9"/>
      <c r="CW39" s="9"/>
      <c r="CX39" s="9"/>
      <c r="CY39" s="9"/>
      <c r="CZ39" s="424"/>
      <c r="DA39" s="423"/>
      <c r="DB39" s="9"/>
      <c r="DC39" s="9"/>
      <c r="DD39" s="9"/>
      <c r="DE39" s="9"/>
      <c r="DF39" s="9"/>
      <c r="DG39" s="9"/>
      <c r="DH39" s="9"/>
      <c r="DI39" s="9"/>
      <c r="DJ39" s="9"/>
      <c r="DK39" s="424"/>
      <c r="DL39" s="423"/>
      <c r="DM39" s="9"/>
      <c r="DN39" s="9"/>
      <c r="DO39" s="9"/>
      <c r="DP39" s="9"/>
      <c r="DQ39" s="9"/>
      <c r="DR39" s="9"/>
      <c r="DS39" s="9"/>
      <c r="DT39" s="9"/>
      <c r="DU39" s="9"/>
      <c r="DV39" s="424"/>
      <c r="DW39" s="423"/>
      <c r="DX39" s="9"/>
      <c r="DY39" s="9"/>
      <c r="DZ39" s="9"/>
      <c r="EA39" s="9"/>
      <c r="EB39" s="9"/>
      <c r="EC39" s="9"/>
      <c r="ED39" s="9"/>
      <c r="EE39" s="9"/>
      <c r="EF39" s="9"/>
      <c r="EG39" s="424"/>
      <c r="EH39" s="423"/>
      <c r="EI39" s="9"/>
      <c r="EJ39" s="9"/>
      <c r="EK39" s="9"/>
      <c r="EL39" s="9"/>
      <c r="EM39" s="9"/>
      <c r="EN39" s="9"/>
      <c r="EO39" s="9"/>
      <c r="EP39" s="9"/>
      <c r="EQ39" s="9"/>
      <c r="ER39" s="424"/>
      <c r="ES39" s="423"/>
      <c r="ET39" s="9"/>
      <c r="EU39" s="9"/>
      <c r="EV39" s="9"/>
      <c r="EW39" s="9"/>
      <c r="EX39" s="9"/>
      <c r="EY39" s="9"/>
      <c r="EZ39" s="9"/>
      <c r="FA39" s="9"/>
      <c r="FB39" s="9"/>
      <c r="FC39" s="424"/>
      <c r="FD39" s="423"/>
      <c r="FE39" s="9"/>
      <c r="FF39" s="9"/>
      <c r="FG39" s="9"/>
      <c r="FH39" s="9"/>
      <c r="FI39" s="9"/>
      <c r="FJ39" s="9"/>
      <c r="FK39" s="9"/>
      <c r="FL39" s="9"/>
      <c r="FM39" s="9"/>
      <c r="FN39" s="424"/>
      <c r="FO39" s="488"/>
      <c r="FP39" s="488"/>
      <c r="FQ39" s="488"/>
      <c r="FR39" s="488"/>
      <c r="FS39" s="488"/>
      <c r="FT39" s="488"/>
      <c r="FU39" s="488"/>
      <c r="FV39" s="488"/>
      <c r="FW39" s="488"/>
      <c r="FX39" s="488"/>
      <c r="FY39" s="488"/>
      <c r="FZ39" s="488"/>
      <c r="GA39" s="488"/>
      <c r="GB39" s="488"/>
      <c r="GC39" s="488"/>
      <c r="GD39" s="488"/>
      <c r="GE39" s="488"/>
      <c r="GF39" s="488"/>
      <c r="GG39" s="488"/>
      <c r="GH39" s="488"/>
      <c r="GI39" s="488"/>
      <c r="GJ39" s="488"/>
      <c r="GK39" s="641"/>
      <c r="GL39" s="641"/>
      <c r="GM39" s="641"/>
      <c r="GN39" s="641"/>
      <c r="GO39" s="641"/>
      <c r="GP39" s="641"/>
      <c r="GQ39" s="641"/>
      <c r="GR39" s="641"/>
      <c r="GS39" s="641"/>
      <c r="GT39" s="641"/>
      <c r="GU39" s="637"/>
      <c r="GV39" s="638"/>
      <c r="GW39" s="638"/>
      <c r="GX39" s="638"/>
      <c r="GY39" s="638"/>
      <c r="GZ39" s="638"/>
      <c r="HA39" s="638"/>
      <c r="HB39" s="638"/>
      <c r="HC39" s="638"/>
      <c r="HD39" s="638"/>
      <c r="HE39" s="639"/>
    </row>
    <row r="40" spans="1:376" ht="18.75" x14ac:dyDescent="0.3">
      <c r="A40" s="150">
        <v>45</v>
      </c>
      <c r="B40" s="150" t="s">
        <v>99</v>
      </c>
      <c r="C40" s="405" t="s">
        <v>291</v>
      </c>
      <c r="D40" s="147" t="s">
        <v>292</v>
      </c>
      <c r="E40" s="406" t="s">
        <v>37</v>
      </c>
      <c r="F40" s="407" t="s">
        <v>484</v>
      </c>
      <c r="G40" s="408" t="s">
        <v>364</v>
      </c>
      <c r="H40" s="409" t="s">
        <v>16</v>
      </c>
      <c r="I40" s="408" t="s">
        <v>382</v>
      </c>
      <c r="J40" s="198"/>
      <c r="K40" s="195"/>
      <c r="L40" s="195"/>
      <c r="M40" s="195"/>
      <c r="N40" s="195"/>
      <c r="O40" s="195"/>
      <c r="P40" s="195"/>
      <c r="Q40" s="195"/>
      <c r="R40" s="195"/>
      <c r="S40" s="197"/>
      <c r="T40" s="272">
        <v>0</v>
      </c>
      <c r="U40" s="275"/>
      <c r="V40" s="275"/>
      <c r="W40" s="60">
        <f t="shared" si="265"/>
        <v>0</v>
      </c>
      <c r="X40" s="114">
        <f t="shared" si="266"/>
        <v>0</v>
      </c>
      <c r="Y40" s="114"/>
      <c r="Z40" s="115" t="str">
        <f t="shared" si="268"/>
        <v>F</v>
      </c>
      <c r="AA40" s="116">
        <f t="shared" si="269"/>
        <v>0</v>
      </c>
      <c r="AB40" s="116" t="str">
        <f t="shared" si="270"/>
        <v>0.0</v>
      </c>
      <c r="AC40" s="61">
        <v>3</v>
      </c>
      <c r="AD40" s="27"/>
      <c r="AE40" s="281">
        <v>0</v>
      </c>
      <c r="AF40" s="195"/>
      <c r="AG40" s="195"/>
      <c r="AH40" s="195"/>
      <c r="AI40" s="195"/>
      <c r="AJ40" s="195"/>
      <c r="AK40" s="195"/>
      <c r="AL40" s="195"/>
      <c r="AM40" s="195"/>
      <c r="AN40" s="195"/>
      <c r="AO40" s="196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253"/>
      <c r="BA40" s="254">
        <v>3.5</v>
      </c>
      <c r="BB40" s="195"/>
      <c r="BC40" s="195"/>
      <c r="BD40" s="60">
        <f t="shared" si="283"/>
        <v>1.4</v>
      </c>
      <c r="BE40" s="114">
        <f t="shared" si="284"/>
        <v>1.4</v>
      </c>
      <c r="BF40" s="114"/>
      <c r="BG40" s="115" t="str">
        <f t="shared" si="286"/>
        <v>F</v>
      </c>
      <c r="BH40" s="116">
        <f t="shared" si="287"/>
        <v>0</v>
      </c>
      <c r="BI40" s="116" t="str">
        <f t="shared" si="288"/>
        <v>0.0</v>
      </c>
      <c r="BJ40" s="61">
        <v>4</v>
      </c>
      <c r="BK40" s="255"/>
      <c r="BL40" s="198"/>
      <c r="BM40" s="195"/>
      <c r="BN40" s="195"/>
      <c r="BO40" s="195"/>
      <c r="BP40" s="195"/>
      <c r="BQ40" s="195"/>
      <c r="BR40" s="195"/>
      <c r="BS40" s="195"/>
      <c r="BT40" s="195"/>
      <c r="BU40" s="195"/>
      <c r="BV40" s="197"/>
      <c r="BW40" s="199">
        <v>7</v>
      </c>
      <c r="BX40" s="247"/>
      <c r="BY40" s="195"/>
      <c r="BZ40" s="192">
        <f>ROUND((BW40*0.4+BX40*0.6),1)</f>
        <v>2.8</v>
      </c>
      <c r="CA40" s="193">
        <f>ROUND(MAX((BW40*0.4+BX40*0.6),(BW40*0.4+BY40*0.6)),1)</f>
        <v>2.8</v>
      </c>
      <c r="CB40" s="176" t="str">
        <f>TEXT(CA40,"0.0")</f>
        <v>2.8</v>
      </c>
      <c r="CC40" s="194" t="str">
        <f>IF(CA40&gt;=8.5,"A",IF(CA40&gt;=8,"B+",IF(CA40&gt;=7,"B",IF(CA40&gt;=6.5,"C+",IF(CA40&gt;=5.5,"C",IF(CA40&gt;=5,"D+",IF(CA40&gt;=4,"D","F")))))))</f>
        <v>F</v>
      </c>
      <c r="CD40" s="116">
        <f>IF(CC40="A",4,IF(CC40="B+",3.5,IF(CC40="B",3,IF(CC40="C+",2.5,IF(CC40="C",2,IF(CC40="D+",1.5,IF(CC40="D",1,0)))))))</f>
        <v>0</v>
      </c>
      <c r="CE40" s="116" t="str">
        <f>TEXT(CD40,"0.0")</f>
        <v>0.0</v>
      </c>
      <c r="CF40" s="10">
        <v>2</v>
      </c>
      <c r="CG40" s="27"/>
      <c r="CH40" s="198"/>
      <c r="CI40" s="195"/>
      <c r="CJ40" s="195"/>
      <c r="CK40" s="195"/>
      <c r="CL40" s="195"/>
      <c r="CM40" s="195"/>
      <c r="CN40" s="195"/>
      <c r="CO40" s="195"/>
    </row>
    <row r="41" spans="1:376" ht="18.75" x14ac:dyDescent="0.3">
      <c r="A41" s="126">
        <v>50</v>
      </c>
      <c r="B41" s="126" t="s">
        <v>99</v>
      </c>
      <c r="C41" s="127" t="s">
        <v>303</v>
      </c>
      <c r="D41" s="1315" t="s">
        <v>304</v>
      </c>
      <c r="E41" s="1316" t="s">
        <v>23</v>
      </c>
      <c r="F41" s="615" t="s">
        <v>987</v>
      </c>
      <c r="G41" s="211" t="s">
        <v>369</v>
      </c>
      <c r="H41" s="212" t="s">
        <v>16</v>
      </c>
      <c r="I41" s="355" t="s">
        <v>396</v>
      </c>
      <c r="J41" s="385">
        <v>5.5</v>
      </c>
      <c r="K41" s="381" t="str">
        <f>TEXT(J41,"0.0")</f>
        <v>5.5</v>
      </c>
      <c r="L41" s="302" t="str">
        <f>IF(J41&gt;=8.5,"A",IF(J41&gt;=8,"B+",IF(J41&gt;=7,"B",IF(J41&gt;=6.5,"C+",IF(J41&gt;=5.5,"C",IF(J41&gt;=5,"D+",IF(J41&gt;=4,"D","F")))))))</f>
        <v>C</v>
      </c>
      <c r="M41" s="117">
        <f>IF(L41="A",4,IF(L41="B+",3.5,IF(L41="B",3,IF(L41="C+",2.5,IF(L41="C",2,IF(L41="D+",1.5,IF(L41="D",1,0)))))))</f>
        <v>2</v>
      </c>
      <c r="N41" s="67" t="str">
        <f>TEXT(M41,"0.0")</f>
        <v>2.0</v>
      </c>
      <c r="O41" s="1100">
        <v>7</v>
      </c>
      <c r="P41" s="176" t="str">
        <f>TEXT(O41,"0.0")</f>
        <v>7.0</v>
      </c>
      <c r="Q41" s="118" t="str">
        <f>IF(O41&gt;=8.5,"A",IF(O41&gt;=8,"B+",IF(O41&gt;=7,"B",IF(O41&gt;=6.5,"C+",IF(O41&gt;=5.5,"C",IF(O41&gt;=5,"D+",IF(O41&gt;=4,"D","F")))))))</f>
        <v>B</v>
      </c>
      <c r="R41" s="117">
        <f>IF(Q41="A",4,IF(Q41="B+",3.5,IF(Q41="B",3,IF(Q41="C+",2.5,IF(Q41="C",2,IF(Q41="D+",1.5,IF(Q41="D",1,0)))))))</f>
        <v>3</v>
      </c>
      <c r="S41" s="67" t="str">
        <f>TEXT(R41,"0.0")</f>
        <v>3.0</v>
      </c>
      <c r="T41" s="273">
        <v>6.3</v>
      </c>
      <c r="U41" s="275">
        <v>5</v>
      </c>
      <c r="V41" s="275"/>
      <c r="W41" s="60">
        <f>ROUND((T41*0.4+U41*0.6),1)</f>
        <v>5.5</v>
      </c>
      <c r="X41" s="114">
        <f>ROUND(MAX((T41*0.4+U41*0.6),(T41*0.4+V41*0.6)),1)</f>
        <v>5.5</v>
      </c>
      <c r="Y41" s="176" t="str">
        <f>TEXT(X41,"0.0")</f>
        <v>5.5</v>
      </c>
      <c r="Z41" s="115" t="str">
        <f>IF(X41&gt;=8.5,"A",IF(X41&gt;=8,"B+",IF(X41&gt;=7,"B",IF(X41&gt;=6.5,"C+",IF(X41&gt;=5.5,"C",IF(X41&gt;=5,"D+",IF(X41&gt;=4,"D","F")))))))</f>
        <v>C</v>
      </c>
      <c r="AA41" s="116">
        <f>IF(Z41="A",4,IF(Z41="B+",3.5,IF(Z41="B",3,IF(Z41="C+",2.5,IF(Z41="C",2,IF(Z41="D+",1.5,IF(Z41="D",1,0)))))))</f>
        <v>2</v>
      </c>
      <c r="AB41" s="116" t="str">
        <f>TEXT(AA41,"0.0")</f>
        <v>2.0</v>
      </c>
      <c r="AC41" s="61">
        <v>3</v>
      </c>
      <c r="AD41" s="27">
        <v>3</v>
      </c>
      <c r="AE41" s="281">
        <v>0</v>
      </c>
      <c r="AF41" s="297"/>
      <c r="AG41" s="195"/>
      <c r="AH41" s="53">
        <f>ROUND((AE41*0.4+AF41*0.6),1)</f>
        <v>0</v>
      </c>
      <c r="AI41" s="54">
        <f>ROUND(MAX((AE41*0.4+AF41*0.6),(AE41*0.4+AG41*0.6)),1)</f>
        <v>0</v>
      </c>
      <c r="AJ41" s="183" t="str">
        <f>TEXT(AI41,"0.0")</f>
        <v>0.0</v>
      </c>
      <c r="AK41" s="115" t="str">
        <f>IF(AI41&gt;=8.5,"A",IF(AI41&gt;=8,"B+",IF(AI41&gt;=7,"B",IF(AI41&gt;=6.5,"C+",IF(AI41&gt;=5.5,"C",IF(AI41&gt;=5,"D+",IF(AI41&gt;=4,"D","F")))))))</f>
        <v>F</v>
      </c>
      <c r="AL41" s="116">
        <f>IF(AK41="A",4,IF(AK41="B+",3.5,IF(AK41="B",3,IF(AK41="C+",2.5,IF(AK41="C",2,IF(AK41="D+",1.5,IF(AK41="D",1,0)))))))</f>
        <v>0</v>
      </c>
      <c r="AM41" s="116" t="str">
        <f>TEXT(AL41,"0.0")</f>
        <v>0.0</v>
      </c>
      <c r="AN41" s="191">
        <v>3</v>
      </c>
      <c r="AO41" s="401"/>
      <c r="AP41" s="280">
        <v>5.3</v>
      </c>
      <c r="AQ41" s="346"/>
      <c r="AR41" s="366"/>
      <c r="AS41" s="5">
        <f>ROUND((AP41*0.4+AQ41*0.6),1)</f>
        <v>2.1</v>
      </c>
      <c r="AT41" s="25">
        <f>ROUND(MAX((AP41*0.4+AQ41*0.6),(AP41*0.4+AR41*0.6)),1)</f>
        <v>2.1</v>
      </c>
      <c r="AU41" s="176" t="str">
        <f>TEXT(AT41,"0.0")</f>
        <v>2.1</v>
      </c>
      <c r="AV41" s="118" t="str">
        <f>IF(AT41&gt;=8.5,"A",IF(AT41&gt;=8,"B+",IF(AT41&gt;=7,"B",IF(AT41&gt;=6.5,"C+",IF(AT41&gt;=5.5,"C",IF(AT41&gt;=5,"D+",IF(AT41&gt;=4,"D","F")))))))</f>
        <v>F</v>
      </c>
      <c r="AW41" s="117">
        <f>IF(AV41="A",4,IF(AV41="B+",3.5,IF(AV41="B",3,IF(AV41="C+",2.5,IF(AV41="C",2,IF(AV41="D+",1.5,IF(AV41="D",1,0)))))))</f>
        <v>0</v>
      </c>
      <c r="AX41" s="117" t="str">
        <f>TEXT(AW41,"0.0")</f>
        <v>0.0</v>
      </c>
      <c r="AY41" s="61">
        <v>3</v>
      </c>
      <c r="AZ41" s="28"/>
      <c r="BA41" s="199">
        <v>5.5</v>
      </c>
      <c r="BB41" s="275">
        <v>4</v>
      </c>
      <c r="BC41" s="275"/>
      <c r="BD41" s="5">
        <f>ROUND((BA41*0.4+BB41*0.6),1)</f>
        <v>4.5999999999999996</v>
      </c>
      <c r="BE41" s="114">
        <f>ROUND(MAX((BA41*0.4+BB41*0.6),(BA41*0.4+BC41*0.6)),1)</f>
        <v>4.5999999999999996</v>
      </c>
      <c r="BF41" s="176" t="str">
        <f>TEXT(BE41,"0.0")</f>
        <v>4.6</v>
      </c>
      <c r="BG41" s="115" t="str">
        <f>IF(BE41&gt;=8.5,"A",IF(BE41&gt;=8,"B+",IF(BE41&gt;=7,"B",IF(BE41&gt;=6.5,"C+",IF(BE41&gt;=5.5,"C",IF(BE41&gt;=5,"D+",IF(BE41&gt;=4,"D","F")))))))</f>
        <v>D</v>
      </c>
      <c r="BH41" s="116">
        <f>IF(BG41="A",4,IF(BG41="B+",3.5,IF(BG41="B",3,IF(BG41="C+",2.5,IF(BG41="C",2,IF(BG41="D+",1.5,IF(BG41="D",1,0)))))))</f>
        <v>1</v>
      </c>
      <c r="BI41" s="116" t="str">
        <f>TEXT(BH41,"0.0")</f>
        <v>1.0</v>
      </c>
      <c r="BJ41" s="61">
        <v>4</v>
      </c>
      <c r="BK41" s="27">
        <v>4</v>
      </c>
      <c r="BL41" s="283">
        <v>5</v>
      </c>
      <c r="BM41" s="297">
        <v>2</v>
      </c>
      <c r="BN41" s="366"/>
      <c r="BO41" s="5">
        <f>ROUND((BL41*0.4+BM41*0.6),1)</f>
        <v>3.2</v>
      </c>
      <c r="BP41" s="25">
        <f>ROUND(MAX((BL41*0.4+BM41*0.6),(BL41*0.4+BN41*0.6)),1)</f>
        <v>3.2</v>
      </c>
      <c r="BQ41" s="176" t="str">
        <f>TEXT(BP41,"0.0")</f>
        <v>3.2</v>
      </c>
      <c r="BR41" s="118" t="str">
        <f>IF(BP41&gt;=8.5,"A",IF(BP41&gt;=8,"B+",IF(BP41&gt;=7,"B",IF(BP41&gt;=6.5,"C+",IF(BP41&gt;=5.5,"C",IF(BP41&gt;=5,"D+",IF(BP41&gt;=4,"D","F")))))))</f>
        <v>F</v>
      </c>
      <c r="BS41" s="116">
        <f>IF(BR41="A",4,IF(BR41="B+",3.5,IF(BR41="B",3,IF(BR41="C+",2.5,IF(BR41="C",2,IF(BR41="D+",1.5,IF(BR41="D",1,0)))))))</f>
        <v>0</v>
      </c>
      <c r="BT41" s="116" t="str">
        <f>TEXT(BS41,"0.0")</f>
        <v>0.0</v>
      </c>
      <c r="BU41" s="61">
        <v>3</v>
      </c>
      <c r="BV41" s="27"/>
      <c r="BW41" s="199">
        <v>8</v>
      </c>
      <c r="BX41" s="245">
        <v>9</v>
      </c>
      <c r="BY41" s="195"/>
      <c r="BZ41" s="192">
        <f>ROUND((BW41*0.4+BX41*0.6),1)</f>
        <v>8.6</v>
      </c>
      <c r="CA41" s="193">
        <f>ROUND(MAX((BW41*0.4+BX41*0.6),(BW41*0.4+BY41*0.6)),1)</f>
        <v>8.6</v>
      </c>
      <c r="CB41" s="176" t="str">
        <f>TEXT(CA41,"0.0")</f>
        <v>8.6</v>
      </c>
      <c r="CC41" s="194" t="str">
        <f>IF(CA41&gt;=8.5,"A",IF(CA41&gt;=8,"B+",IF(CA41&gt;=7,"B",IF(CA41&gt;=6.5,"C+",IF(CA41&gt;=5.5,"C",IF(CA41&gt;=5,"D+",IF(CA41&gt;=4,"D","F")))))))</f>
        <v>A</v>
      </c>
      <c r="CD41" s="116">
        <f>IF(CC41="A",4,IF(CC41="B+",3.5,IF(CC41="B",3,IF(CC41="C+",2.5,IF(CC41="C",2,IF(CC41="D+",1.5,IF(CC41="D",1,0)))))))</f>
        <v>4</v>
      </c>
      <c r="CE41" s="116" t="str">
        <f>TEXT(CD41,"0.0")</f>
        <v>4.0</v>
      </c>
      <c r="CF41" s="61">
        <v>2</v>
      </c>
      <c r="CG41" s="27">
        <v>2</v>
      </c>
      <c r="CH41" s="111">
        <f>AC41+AN41+AY41+BJ41+BU41+CF41</f>
        <v>18</v>
      </c>
      <c r="CI41" s="109">
        <f>(AA41*AC41+AL41*AN41+AW41*AY41+BH41*BJ41+BS41*BU41+CD41*CF41)/CH41</f>
        <v>1</v>
      </c>
      <c r="CJ41" s="105" t="str">
        <f>TEXT(CI41,"0.00")</f>
        <v>1.00</v>
      </c>
      <c r="CK41" s="106" t="str">
        <f>IF(AND(CI41&lt;0.8),"Cảnh báo KQHT","Lên lớp")</f>
        <v>Lên lớp</v>
      </c>
      <c r="CL41" s="107">
        <f>AD41+AO41+AZ41+BK41+BV41+CG41</f>
        <v>9</v>
      </c>
      <c r="CM41" s="108">
        <f xml:space="preserve"> (AA41*AD41+AL41*AO41+AW41*AZ41+BH41*BK41+BS41*BV41+CD41*CG41)/CL41</f>
        <v>2</v>
      </c>
      <c r="CN41" s="412" t="str">
        <f>IF(AND(CM41&lt;1.2),"Cảnh báo KQHT","Lên lớp")</f>
        <v>Lên lớp</v>
      </c>
      <c r="CO41" s="421"/>
      <c r="CP41" s="122">
        <v>7</v>
      </c>
      <c r="CQ41" s="97">
        <v>8</v>
      </c>
      <c r="CR41" s="97"/>
      <c r="CS41" s="5">
        <f>ROUND((CP41*0.4+CQ41*0.6),1)</f>
        <v>7.6</v>
      </c>
      <c r="CT41" s="25">
        <f>ROUND(MAX((CP41*0.4+CQ41*0.6),(CP41*0.4+CR41*0.6)),1)</f>
        <v>7.6</v>
      </c>
      <c r="CU41" s="176" t="str">
        <f>TEXT(CT41,"0.0")</f>
        <v>7.6</v>
      </c>
      <c r="CV41" s="118" t="str">
        <f>IF(CT41&gt;=8.5,"A",IF(CT41&gt;=8,"B+",IF(CT41&gt;=7,"B",IF(CT41&gt;=6.5,"C+",IF(CT41&gt;=5.5,"C",IF(CT41&gt;=5,"D+",IF(CT41&gt;=4,"D","F")))))))</f>
        <v>B</v>
      </c>
      <c r="CW41" s="117">
        <f>IF(CV41="A",4,IF(CV41="B+",3.5,IF(CV41="B",3,IF(CV41="C+",2.5,IF(CV41="C",2,IF(CV41="D+",1.5,IF(CV41="D",1,0)))))))</f>
        <v>3</v>
      </c>
      <c r="CX41" s="117" t="str">
        <f>TEXT(CW41,"0.0")</f>
        <v>3.0</v>
      </c>
      <c r="CY41" s="10">
        <v>2</v>
      </c>
      <c r="CZ41" s="27">
        <v>2</v>
      </c>
      <c r="DA41" s="185">
        <v>0.8</v>
      </c>
      <c r="DB41" s="97"/>
      <c r="DC41" s="97"/>
      <c r="DD41" s="5">
        <f>ROUND((DA41*0.4+DB41*0.6),1)</f>
        <v>0.3</v>
      </c>
      <c r="DE41" s="25">
        <f>ROUND(MAX((DA41*0.4+DB41*0.6),(DA41*0.4+DC41*0.6)),1)</f>
        <v>0.3</v>
      </c>
      <c r="DF41" s="176" t="str">
        <f>TEXT(DE41,"0.0")</f>
        <v>0.3</v>
      </c>
      <c r="DG41" s="118" t="str">
        <f>IF(DE41&gt;=8.5,"A",IF(DE41&gt;=8,"B+",IF(DE41&gt;=7,"B",IF(DE41&gt;=6.5,"C+",IF(DE41&gt;=5.5,"C",IF(DE41&gt;=5,"D+",IF(DE41&gt;=4,"D","F")))))))</f>
        <v>F</v>
      </c>
      <c r="DH41" s="117">
        <f>IF(DG41="A",4,IF(DG41="B+",3.5,IF(DG41="B",3,IF(DG41="C+",2.5,IF(DG41="C",2,IF(DG41="D+",1.5,IF(DG41="D",1,0)))))))</f>
        <v>0</v>
      </c>
      <c r="DI41" s="117" t="str">
        <f>TEXT(DH41,"0.0")</f>
        <v>0.0</v>
      </c>
      <c r="DJ41" s="10">
        <v>2</v>
      </c>
      <c r="DK41" s="27"/>
      <c r="DL41" s="122">
        <v>7</v>
      </c>
      <c r="DM41" s="97">
        <v>7</v>
      </c>
      <c r="DN41" s="97"/>
      <c r="DO41" s="5">
        <f>ROUND((DL41*0.4+DM41*0.6),1)</f>
        <v>7</v>
      </c>
      <c r="DP41" s="25">
        <f>ROUND(MAX((DL41*0.4+DM41*0.6),(DL41*0.4+DN41*0.6)),1)</f>
        <v>7</v>
      </c>
      <c r="DQ41" s="176" t="str">
        <f>TEXT(DP41,"0.0")</f>
        <v>7.0</v>
      </c>
      <c r="DR41" s="118" t="str">
        <f>IF(DP41&gt;=8.5,"A",IF(DP41&gt;=8,"B+",IF(DP41&gt;=7,"B",IF(DP41&gt;=6.5,"C+",IF(DP41&gt;=5.5,"C",IF(DP41&gt;=5,"D+",IF(DP41&gt;=4,"D","F")))))))</f>
        <v>B</v>
      </c>
      <c r="DS41" s="117">
        <f>IF(DR41="A",4,IF(DR41="B+",3.5,IF(DR41="B",3,IF(DR41="C+",2.5,IF(DR41="C",2,IF(DR41="D+",1.5,IF(DR41="D",1,0)))))))</f>
        <v>3</v>
      </c>
      <c r="DT41" s="117" t="str">
        <f>TEXT(DS41,"0.0")</f>
        <v>3.0</v>
      </c>
      <c r="DU41" s="10">
        <v>2</v>
      </c>
      <c r="DV41" s="27">
        <v>2</v>
      </c>
      <c r="DW41" s="122">
        <v>6.7</v>
      </c>
      <c r="DX41" s="97">
        <v>8</v>
      </c>
      <c r="DY41" s="97"/>
      <c r="DZ41" s="5">
        <f>ROUND((DW41*0.4+DX41*0.6),1)</f>
        <v>7.5</v>
      </c>
      <c r="EA41" s="25">
        <f>ROUND(MAX((DW41*0.4+DX41*0.6),(DW41*0.4+DY41*0.6)),1)</f>
        <v>7.5</v>
      </c>
      <c r="EB41" s="176" t="str">
        <f>TEXT(EA41,"0.0")</f>
        <v>7.5</v>
      </c>
      <c r="EC41" s="118" t="str">
        <f>IF(EA41&gt;=8.5,"A",IF(EA41&gt;=8,"B+",IF(EA41&gt;=7,"B",IF(EA41&gt;=6.5,"C+",IF(EA41&gt;=5.5,"C",IF(EA41&gt;=5,"D+",IF(EA41&gt;=4,"D","F")))))))</f>
        <v>B</v>
      </c>
      <c r="ED41" s="117">
        <f>IF(EC41="A",4,IF(EC41="B+",3.5,IF(EC41="B",3,IF(EC41="C+",2.5,IF(EC41="C",2,IF(EC41="D+",1.5,IF(EC41="D",1,0)))))))</f>
        <v>3</v>
      </c>
      <c r="EE41" s="117" t="str">
        <f>TEXT(ED41,"0.0")</f>
        <v>3.0</v>
      </c>
      <c r="EF41" s="10">
        <v>3</v>
      </c>
      <c r="EG41" s="27">
        <v>3</v>
      </c>
      <c r="EH41" s="185">
        <v>0</v>
      </c>
      <c r="EI41" s="97"/>
      <c r="EJ41" s="97"/>
      <c r="EK41" s="5">
        <f>ROUND((EH41*0.4+EI41*0.6),1)</f>
        <v>0</v>
      </c>
      <c r="EL41" s="25">
        <f>ROUND(MAX((EH41*0.4+EI41*0.6),(EH41*0.4+EJ41*0.6)),1)</f>
        <v>0</v>
      </c>
      <c r="EM41" s="176" t="str">
        <f>TEXT(EL41,"0.0")</f>
        <v>0.0</v>
      </c>
      <c r="EN41" s="118" t="str">
        <f>IF(EL41&gt;=8.5,"A",IF(EL41&gt;=8,"B+",IF(EL41&gt;=7,"B",IF(EL41&gt;=6.5,"C+",IF(EL41&gt;=5.5,"C",IF(EL41&gt;=5,"D+",IF(EL41&gt;=4,"D","F")))))))</f>
        <v>F</v>
      </c>
      <c r="EO41" s="117">
        <f>IF(EN41="A",4,IF(EN41="B+",3.5,IF(EN41="B",3,IF(EN41="C+",2.5,IF(EN41="C",2,IF(EN41="D+",1.5,IF(EN41="D",1,0)))))))</f>
        <v>0</v>
      </c>
      <c r="EP41" s="117" t="str">
        <f>TEXT(EO41,"0.0")</f>
        <v>0.0</v>
      </c>
      <c r="EQ41" s="10">
        <v>4</v>
      </c>
      <c r="ER41" s="27"/>
      <c r="ES41" s="122">
        <v>5</v>
      </c>
      <c r="ET41" s="97">
        <v>6</v>
      </c>
      <c r="EU41" s="97"/>
      <c r="EV41" s="5">
        <f>ROUND((ES41*0.4+ET41*0.6),1)</f>
        <v>5.6</v>
      </c>
      <c r="EW41" s="25">
        <f>ROUND(MAX((ES41*0.4+ET41*0.6),(ES41*0.4+EU41*0.6)),1)</f>
        <v>5.6</v>
      </c>
      <c r="EX41" s="176" t="str">
        <f>TEXT(EW41,"0.0")</f>
        <v>5.6</v>
      </c>
      <c r="EY41" s="118" t="str">
        <f>IF(EW41&gt;=8.5,"A",IF(EW41&gt;=8,"B+",IF(EW41&gt;=7,"B",IF(EW41&gt;=6.5,"C+",IF(EW41&gt;=5.5,"C",IF(EW41&gt;=5,"D+",IF(EW41&gt;=4,"D","F")))))))</f>
        <v>C</v>
      </c>
      <c r="EZ41" s="117">
        <f>IF(EY41="A",4,IF(EY41="B+",3.5,IF(EY41="B",3,IF(EY41="C+",2.5,IF(EY41="C",2,IF(EY41="D+",1.5,IF(EY41="D",1,0)))))))</f>
        <v>2</v>
      </c>
      <c r="FA41" s="117" t="str">
        <f>TEXT(EZ41,"0.0")</f>
        <v>2.0</v>
      </c>
      <c r="FB41" s="10">
        <v>3</v>
      </c>
      <c r="FC41" s="27">
        <v>3</v>
      </c>
      <c r="FD41" s="508">
        <v>5.7</v>
      </c>
      <c r="FE41" s="97">
        <v>3</v>
      </c>
      <c r="FF41" s="547"/>
      <c r="FG41" s="5">
        <f>ROUND((FD41*0.4+FE41*0.6),1)</f>
        <v>4.0999999999999996</v>
      </c>
      <c r="FH41" s="25">
        <f>ROUND(MAX((FD41*0.4+FE41*0.6),(FD41*0.4+FF41*0.6)),1)</f>
        <v>4.0999999999999996</v>
      </c>
      <c r="FI41" s="176" t="str">
        <f>TEXT(FH41,"0.0")</f>
        <v>4.1</v>
      </c>
      <c r="FJ41" s="118" t="str">
        <f>IF(FH41&gt;=8.5,"A",IF(FH41&gt;=8,"B+",IF(FH41&gt;=7,"B",IF(FH41&gt;=6.5,"C+",IF(FH41&gt;=5.5,"C",IF(FH41&gt;=5,"D+",IF(FH41&gt;=4,"D","F")))))))</f>
        <v>D</v>
      </c>
      <c r="FK41" s="117">
        <f>IF(FJ41="A",4,IF(FJ41="B+",3.5,IF(FJ41="B",3,IF(FJ41="C+",2.5,IF(FJ41="C",2,IF(FJ41="D+",1.5,IF(FJ41="D",1,0)))))))</f>
        <v>1</v>
      </c>
      <c r="FL41" s="117" t="str">
        <f>TEXT(FK41,"0.0")</f>
        <v>1.0</v>
      </c>
      <c r="FM41" s="10">
        <v>2</v>
      </c>
      <c r="FN41" s="27">
        <v>2</v>
      </c>
      <c r="FO41" s="497">
        <f>CY41+DJ41+DU41+EF41+EQ41+FB41+FM41</f>
        <v>18</v>
      </c>
      <c r="FP41" s="498">
        <f>(CW41*CY41+DH41*DJ41+DS41*DU41+ED41*EF41+EO41*EQ41+EZ41*FB41+FK41*FM41)/FO41</f>
        <v>1.6111111111111112</v>
      </c>
      <c r="FQ41" s="499" t="str">
        <f>TEXT(FP41,"0.00")</f>
        <v>1.61</v>
      </c>
      <c r="FR41" s="16" t="str">
        <f>IF(AND(FP41&lt;1),"Cảnh báo KQHT","Lên lớp")</f>
        <v>Lên lớp</v>
      </c>
      <c r="FS41" s="497">
        <f>CH41+FO41</f>
        <v>36</v>
      </c>
      <c r="FT41" s="498">
        <f>(CI41*CH41+FO41*FP41)/FS41</f>
        <v>1.3055555555555556</v>
      </c>
      <c r="FU41" s="499" t="str">
        <f>TEXT(FT41,"0.00")</f>
        <v>1.31</v>
      </c>
      <c r="FV41" s="504">
        <f>AD41+AO41+AZ41+BK41+BV41+CG41+CZ41+DK41+DV41+EG41+ER41+FC41+FN41</f>
        <v>21</v>
      </c>
      <c r="FW41" s="500">
        <f>(FN41*FH41+FC41*EW41+ER41*EL41+EG41*EA41+DV41*DP41+DK41*DE41+CZ41*CT41+CG41*CA41+BV41*BP41+BK41*BE41+AZ41*AT41+AO41*AI41+AD41*X41)/FV41</f>
        <v>6.1333333333333337</v>
      </c>
      <c r="FX41" s="501">
        <f>(AA41*AD41+AL41*AO41+AW41*AZ41+BH41*BK41+BS41*BV41+CD41*CG41+CW41*CZ41+DH41*DK41+DS41*DV41+ED41*EG41+EO41*ER41+EZ41*FC41+FK41*FN41)/FV41</f>
        <v>2.2380952380952381</v>
      </c>
      <c r="FY41" s="502" t="str">
        <f>IF(AND(FX41&lt;1.2),"Cảnh báo KQHT","Lên lớp")</f>
        <v>Lên lớp</v>
      </c>
      <c r="FZ41" s="488"/>
      <c r="GA41" s="834">
        <v>0</v>
      </c>
      <c r="GB41" s="800"/>
      <c r="GC41" s="800"/>
      <c r="GD41" s="5">
        <f>ROUND((GA41*0.4+GB41*0.6),1)</f>
        <v>0</v>
      </c>
      <c r="GE41" s="25">
        <f>ROUND(MAX((GA41*0.4+GB41*0.6),(GA41*0.4+GC41*0.6)),1)</f>
        <v>0</v>
      </c>
      <c r="GF41" s="176" t="str">
        <f>TEXT(GE41,"0.0")</f>
        <v>0.0</v>
      </c>
      <c r="GG41" s="118" t="str">
        <f>IF(GE41&gt;=8.5,"A",IF(GE41&gt;=8,"B+",IF(GE41&gt;=7,"B",IF(GE41&gt;=6.5,"C+",IF(GE41&gt;=5.5,"C",IF(GE41&gt;=5,"D+",IF(GE41&gt;=4,"D","F")))))))</f>
        <v>F</v>
      </c>
      <c r="GH41" s="117">
        <f>IF(GG41="A",4,IF(GG41="B+",3.5,IF(GG41="B",3,IF(GG41="C+",2.5,IF(GG41="C",2,IF(GG41="D+",1.5,IF(GG41="D",1,0)))))))</f>
        <v>0</v>
      </c>
      <c r="GI41" s="117" t="str">
        <f>TEXT(GH41,"0.0")</f>
        <v>0.0</v>
      </c>
      <c r="GJ41" s="10">
        <v>2</v>
      </c>
      <c r="GK41" s="27"/>
      <c r="GL41" s="159">
        <v>6.2</v>
      </c>
      <c r="GM41" s="163">
        <v>7</v>
      </c>
      <c r="GN41" s="640"/>
      <c r="GO41" s="5">
        <f>ROUND((GL41*0.4+GM41*0.6),1)</f>
        <v>6.7</v>
      </c>
      <c r="GP41" s="25">
        <f>ROUND(MAX((GL41*0.4+GM41*0.6),(GL41*0.4+GN41*0.6)),1)</f>
        <v>6.7</v>
      </c>
      <c r="GQ41" s="176" t="str">
        <f>TEXT(GP41,"0.0")</f>
        <v>6.7</v>
      </c>
      <c r="GR41" s="118" t="str">
        <f>IF(GP41&gt;=8.5,"A",IF(GP41&gt;=8,"B+",IF(GP41&gt;=7,"B",IF(GP41&gt;=6.5,"C+",IF(GP41&gt;=5.5,"C",IF(GP41&gt;=5,"D+",IF(GP41&gt;=4,"D","F")))))))</f>
        <v>C+</v>
      </c>
      <c r="GS41" s="117">
        <f>IF(GR41="A",4,IF(GR41="B+",3.5,IF(GR41="B",3,IF(GR41="C+",2.5,IF(GR41="C",2,IF(GR41="D+",1.5,IF(GR41="D",1,0)))))))</f>
        <v>2.5</v>
      </c>
      <c r="GT41" s="117" t="str">
        <f>TEXT(GS41,"0.0")</f>
        <v>2.5</v>
      </c>
      <c r="GU41" s="781">
        <v>2</v>
      </c>
      <c r="GV41" s="27">
        <v>2</v>
      </c>
      <c r="GW41" s="185">
        <v>0</v>
      </c>
      <c r="GX41" s="163"/>
      <c r="GY41" s="640"/>
      <c r="GZ41" s="5">
        <f>ROUND((GW41*0.4+GX41*0.6),1)</f>
        <v>0</v>
      </c>
      <c r="HA41" s="25">
        <f>ROUND(MAX((GW41*0.4+GX41*0.6),(GW41*0.4+GY41*0.6)),1)</f>
        <v>0</v>
      </c>
      <c r="HB41" s="176" t="str">
        <f>TEXT(HA41,"0.0")</f>
        <v>0.0</v>
      </c>
      <c r="HC41" s="118" t="str">
        <f>IF(HA41&gt;=8.5,"A",IF(HA41&gt;=8,"B+",IF(HA41&gt;=7,"B",IF(HA41&gt;=6.5,"C+",IF(HA41&gt;=5.5,"C",IF(HA41&gt;=5,"D+",IF(HA41&gt;=4,"D","F")))))))</f>
        <v>F</v>
      </c>
      <c r="HD41" s="117">
        <f>IF(HC41="A",4,IF(HC41="B+",3.5,IF(HC41="B",3,IF(HC41="C+",2.5,IF(HC41="C",2,IF(HC41="D+",1.5,IF(HC41="D",1,0)))))))</f>
        <v>0</v>
      </c>
      <c r="HE41" s="117" t="str">
        <f>TEXT(HD41,"0.0")</f>
        <v>0.0</v>
      </c>
      <c r="HF41" s="10">
        <v>3</v>
      </c>
      <c r="HG41" s="28"/>
      <c r="HH41" s="159">
        <v>5.3</v>
      </c>
      <c r="HI41" s="163">
        <v>3</v>
      </c>
      <c r="HJ41" s="163">
        <v>7</v>
      </c>
      <c r="HK41" s="5">
        <f>ROUND((HH41*0.4+HI41*0.6),1)</f>
        <v>3.9</v>
      </c>
      <c r="HL41" s="25">
        <f>ROUND(MAX((HH41*0.4+HI41*0.6),(HH41*0.4+HJ41*0.6)),1)</f>
        <v>6.3</v>
      </c>
      <c r="HM41" s="176" t="str">
        <f>TEXT(HL41,"0.0")</f>
        <v>6.3</v>
      </c>
      <c r="HN41" s="118" t="str">
        <f>IF(HL41&gt;=8.5,"A",IF(HL41&gt;=8,"B+",IF(HL41&gt;=7,"B",IF(HL41&gt;=6.5,"C+",IF(HL41&gt;=5.5,"C",IF(HL41&gt;=5,"D+",IF(HL41&gt;=4,"D","F")))))))</f>
        <v>C</v>
      </c>
      <c r="HO41" s="117">
        <f>IF(HN41="A",4,IF(HN41="B+",3.5,IF(HN41="B",3,IF(HN41="C+",2.5,IF(HN41="C",2,IF(HN41="D+",1.5,IF(HN41="D",1,0)))))))</f>
        <v>2</v>
      </c>
      <c r="HP41" s="117" t="str">
        <f>TEXT(HO41,"0.0")</f>
        <v>2.0</v>
      </c>
      <c r="HQ41" s="10">
        <v>3</v>
      </c>
      <c r="HR41" s="27">
        <v>3</v>
      </c>
      <c r="HS41" s="831">
        <v>0</v>
      </c>
      <c r="HT41" s="121"/>
      <c r="HU41" s="121"/>
      <c r="HV41" s="5">
        <f>ROUND((HS41*0.4+HT41*0.6),1)</f>
        <v>0</v>
      </c>
      <c r="HW41" s="25">
        <f>ROUND(MAX((HS41*0.4+HT41*0.6),(HS41*0.4+HU41*0.6)),1)</f>
        <v>0</v>
      </c>
      <c r="HX41" s="176" t="str">
        <f>TEXT(HW41,"0.0")</f>
        <v>0.0</v>
      </c>
      <c r="HY41" s="118" t="str">
        <f>IF(HW41&gt;=8.5,"A",IF(HW41&gt;=8,"B+",IF(HW41&gt;=7,"B",IF(HW41&gt;=6.5,"C+",IF(HW41&gt;=5.5,"C",IF(HW41&gt;=5,"D+",IF(HW41&gt;=4,"D","F")))))))</f>
        <v>F</v>
      </c>
      <c r="HZ41" s="117">
        <f>IF(HY41="A",4,IF(HY41="B+",3.5,IF(HY41="B",3,IF(HY41="C+",2.5,IF(HY41="C",2,IF(HY41="D+",1.5,IF(HY41="D",1,0)))))))</f>
        <v>0</v>
      </c>
      <c r="IA41" s="117" t="str">
        <f>TEXT(HZ41,"0.0")</f>
        <v>0.0</v>
      </c>
      <c r="IB41" s="10">
        <v>3</v>
      </c>
      <c r="IC41" s="27"/>
      <c r="ID41" s="278">
        <v>0</v>
      </c>
      <c r="IE41" s="800"/>
      <c r="IF41" s="800"/>
      <c r="IG41" s="816">
        <f>ROUND((ID41*0.4+IE41*0.6),1)</f>
        <v>0</v>
      </c>
      <c r="IH41" s="817">
        <f>ROUND(MAX((ID41*0.4+IE41*0.6),(ID41*0.4+IF41*0.6)),1)</f>
        <v>0</v>
      </c>
      <c r="II41" s="818" t="str">
        <f>TEXT(IH41,"0.0")</f>
        <v>0.0</v>
      </c>
      <c r="IJ41" s="819" t="str">
        <f>IF(IH41&gt;=8.5,"A",IF(IH41&gt;=8,"B+",IF(IH41&gt;=7,"B",IF(IH41&gt;=6.5,"C+",IF(IH41&gt;=5.5,"C",IF(IH41&gt;=5,"D+",IF(IH41&gt;=4,"D","F")))))))</f>
        <v>F</v>
      </c>
      <c r="IK41" s="820">
        <f>IF(IJ41="A",4,IF(IJ41="B+",3.5,IF(IJ41="B",3,IF(IJ41="C+",2.5,IF(IJ41="C",2,IF(IJ41="D+",1.5,IF(IJ41="D",1,0)))))))</f>
        <v>0</v>
      </c>
      <c r="IL41" s="820" t="str">
        <f>TEXT(IK41,"0.0")</f>
        <v>0.0</v>
      </c>
      <c r="IM41" s="821">
        <v>2</v>
      </c>
      <c r="IN41" s="822"/>
      <c r="IO41" s="185">
        <v>0</v>
      </c>
      <c r="IP41" s="97"/>
      <c r="IQ41" s="97"/>
      <c r="IR41" s="5">
        <f>ROUND((IO41*0.4+IP41*0.6),1)</f>
        <v>0</v>
      </c>
      <c r="IS41" s="25">
        <f>ROUND(MAX((IO41*0.4+IP41*0.6),(IO41*0.4+IQ41*0.6)),1)</f>
        <v>0</v>
      </c>
      <c r="IT41" s="176" t="str">
        <f>TEXT(IS41,"0.0")</f>
        <v>0.0</v>
      </c>
      <c r="IU41" s="118" t="str">
        <f>IF(IS41&gt;=8.5,"A",IF(IS41&gt;=8,"B+",IF(IS41&gt;=7,"B",IF(IS41&gt;=6.5,"C+",IF(IS41&gt;=5.5,"C",IF(IS41&gt;=5,"D+",IF(IS41&gt;=4,"D","F")))))))</f>
        <v>F</v>
      </c>
      <c r="IV41" s="117">
        <f>IF(IU41="A",4,IF(IU41="B+",3.5,IF(IU41="B",3,IF(IU41="C+",2.5,IF(IU41="C",2,IF(IU41="D+",1.5,IF(IU41="D",1,0)))))))</f>
        <v>0</v>
      </c>
      <c r="IW41" s="117" t="str">
        <f>TEXT(IV41,"0.0")</f>
        <v>0.0</v>
      </c>
      <c r="IX41" s="10">
        <v>3</v>
      </c>
      <c r="IY41" s="27"/>
      <c r="IZ41" s="508">
        <v>6</v>
      </c>
      <c r="JA41" s="97">
        <v>7</v>
      </c>
      <c r="JB41" s="547"/>
      <c r="JC41" s="5">
        <f>ROUND((IZ41*0.4+JA41*0.6),1)</f>
        <v>6.6</v>
      </c>
      <c r="JD41" s="25">
        <f>ROUND(MAX((IZ41*0.4+JA41*0.6),(IZ41*0.4+JB41*0.6)),1)</f>
        <v>6.6</v>
      </c>
      <c r="JE41" s="176" t="str">
        <f>TEXT(JD41,"0.0")</f>
        <v>6.6</v>
      </c>
      <c r="JF41" s="118" t="str">
        <f>IF(JD41&gt;=8.5,"A",IF(JD41&gt;=8,"B+",IF(JD41&gt;=7,"B",IF(JD41&gt;=6.5,"C+",IF(JD41&gt;=5.5,"C",IF(JD41&gt;=5,"D+",IF(JD41&gt;=4,"D","F")))))))</f>
        <v>C+</v>
      </c>
      <c r="JG41" s="117">
        <f>IF(JF41="A",4,IF(JF41="B+",3.5,IF(JF41="B",3,IF(JF41="C+",2.5,IF(JF41="C",2,IF(JF41="D+",1.5,IF(JF41="D",1,0)))))))</f>
        <v>2.5</v>
      </c>
      <c r="JH41" s="117" t="str">
        <f>TEXT(JG41,"0.0")</f>
        <v>2.5</v>
      </c>
      <c r="JI41" s="10">
        <v>2</v>
      </c>
      <c r="JJ41" s="27">
        <v>2</v>
      </c>
      <c r="JK41" s="278">
        <v>2</v>
      </c>
      <c r="JL41" s="800"/>
      <c r="JM41" s="801"/>
      <c r="JN41" s="5">
        <f>ROUND((JK41*0.4+JL41*0.6),1)</f>
        <v>0.8</v>
      </c>
      <c r="JO41" s="25">
        <f>ROUND(MAX((JK41*0.4+JL41*0.6),(JK41*0.4+JM41*0.6)),1)</f>
        <v>0.8</v>
      </c>
      <c r="JP41" s="176" t="str">
        <f>TEXT(JO41,"0.0")</f>
        <v>0.8</v>
      </c>
      <c r="JQ41" s="118" t="str">
        <f>IF(JO41&gt;=8.5,"A",IF(JO41&gt;=8,"B+",IF(JO41&gt;=7,"B",IF(JO41&gt;=6.5,"C+",IF(JO41&gt;=5.5,"C",IF(JO41&gt;=5,"D+",IF(JO41&gt;=4,"D","F")))))))</f>
        <v>F</v>
      </c>
      <c r="JR41" s="117">
        <f>IF(JQ41="A",4,IF(JQ41="B+",3.5,IF(JQ41="B",3,IF(JQ41="C+",2.5,IF(JQ41="C",2,IF(JQ41="D+",1.5,IF(JQ41="D",1,0)))))))</f>
        <v>0</v>
      </c>
      <c r="JS41" s="117" t="str">
        <f>TEXT(JR41,"0.0")</f>
        <v>0.0</v>
      </c>
      <c r="JT41" s="10">
        <v>3</v>
      </c>
      <c r="JU41" s="27"/>
      <c r="JV41" s="185"/>
      <c r="JW41" s="454"/>
      <c r="JX41" s="454"/>
      <c r="JY41" s="5">
        <f>ROUND((JV41*0.4+JW41*0.6),1)</f>
        <v>0</v>
      </c>
      <c r="JZ41" s="25">
        <f>ROUND(MAX((JV41*0.4+JW41*0.6),(JV41*0.4+JX41*0.6)),1)</f>
        <v>0</v>
      </c>
      <c r="KA41" s="176" t="str">
        <f>TEXT(JZ41,"0.0")</f>
        <v>0.0</v>
      </c>
      <c r="KB41" s="118" t="str">
        <f>IF(JZ41&gt;=8.5,"A",IF(JZ41&gt;=8,"B+",IF(JZ41&gt;=7,"B",IF(JZ41&gt;=6.5,"C+",IF(JZ41&gt;=5.5,"C",IF(JZ41&gt;=5,"D+",IF(JZ41&gt;=4,"D","F")))))))</f>
        <v>F</v>
      </c>
      <c r="KC41" s="117">
        <f>IF(KB41="A",4,IF(KB41="B+",3.5,IF(KB41="B",3,IF(KB41="C+",2.5,IF(KB41="C",2,IF(KB41="D+",1.5,IF(KB41="D",1,0)))))))</f>
        <v>0</v>
      </c>
      <c r="KD41" s="117" t="str">
        <f>TEXT(KC41,"0.0")</f>
        <v>0.0</v>
      </c>
      <c r="KE41" s="10">
        <v>2</v>
      </c>
      <c r="KF41" s="27"/>
      <c r="KG41" s="884">
        <f>GJ41+GU41+HF41+HQ41+IB41+IM41+IX41+JI41+JT41+KE41</f>
        <v>25</v>
      </c>
      <c r="KH41" s="885">
        <f>(GH41*GJ41+GS41*GU41+HD41*HF41+HO41*HQ41+HZ41*IB41+IK41*IM41+IV41*IX41+JG41*JI41+JR41*JT41+KC41*KE41)/KG41</f>
        <v>0.64</v>
      </c>
      <c r="KI41" s="886" t="str">
        <f>TEXT(KH41,"0.00")</f>
        <v>0.64</v>
      </c>
      <c r="KJ41" s="521" t="str">
        <f>IF(AND(KH41&lt;1),"Cảnh báo KQHT","Lên lớp")</f>
        <v>Cảnh báo KQHT</v>
      </c>
      <c r="KK41" s="887">
        <f>FS41+KG41</f>
        <v>61</v>
      </c>
      <c r="KL41" s="885">
        <f>(CI41*CH41+FP41*FO41+KH41*KG41)/KK41</f>
        <v>1.0327868852459017</v>
      </c>
      <c r="KM41" s="886" t="str">
        <f>TEXT(KL41,"0.00")</f>
        <v>1.03</v>
      </c>
      <c r="KN41" s="888">
        <f>GK41+GV41+HG41+HR41+IC41+IN41+IY41+JJ41+JU41+KF41</f>
        <v>7</v>
      </c>
      <c r="KO41" s="889">
        <f xml:space="preserve"> (KF41*JZ41+JU41*JO41+JJ41*JD41+IY41*IS41+IN41*IH41+IC41*HW41+HR41*HL41+HG41*HA41+GV41*GP41+GK41*GE41)/KN41</f>
        <v>6.4999999999999991</v>
      </c>
      <c r="KP41" s="890">
        <f xml:space="preserve"> (GH41*GK41+GS41*GV41+HD41*HG41+HO41*HR41+HZ41*IC41+IK41*IN41+IV41*IY41+JG41*JJ41+JR41*JU41+KC41*KF41)/KN41</f>
        <v>2.2857142857142856</v>
      </c>
      <c r="KQ41" s="891">
        <f>FV41+KN41</f>
        <v>28</v>
      </c>
      <c r="KR41" s="892">
        <f xml:space="preserve"> (KO41*KN41+FV41*FW41)/KQ41</f>
        <v>6.2250000000000005</v>
      </c>
      <c r="KS41" s="893">
        <f xml:space="preserve"> (FV41*FX41+KP41*KN41)/KQ41</f>
        <v>2.25</v>
      </c>
      <c r="KT41" s="521" t="str">
        <f>IF(AND(KS41&lt;1.4),"Cảnh báo KQHT","Lên lớp")</f>
        <v>Lên lớp</v>
      </c>
      <c r="KU41" s="1235"/>
      <c r="KV41" s="1669"/>
      <c r="KW41" s="1682"/>
      <c r="KX41" s="9"/>
      <c r="KY41" s="5">
        <f>ROUND((KV41*0.4+KW41*0.6),1)</f>
        <v>0</v>
      </c>
      <c r="KZ41" s="25">
        <f>ROUND(MAX((KV41*0.4+KW41*0.6),(KV41*0.4+KX41*0.6)),1)</f>
        <v>0</v>
      </c>
      <c r="LA41" s="176" t="str">
        <f>TEXT(KZ41,"0.0")</f>
        <v>0.0</v>
      </c>
      <c r="LB41" s="118" t="str">
        <f>IF(KZ41&gt;=8.5,"A",IF(KZ41&gt;=8,"B+",IF(KZ41&gt;=7,"B",IF(KZ41&gt;=6.5,"C+",IF(KZ41&gt;=5.5,"C",IF(KZ41&gt;=5,"D+",IF(KZ41&gt;=4,"D","F")))))))</f>
        <v>F</v>
      </c>
      <c r="LC41" s="117">
        <f>IF(LB41="A",4,IF(LB41="B+",3.5,IF(LB41="B",3,IF(LB41="C+",2.5,IF(LB41="C",2,IF(LB41="D+",1.5,IF(LB41="D",1,0)))))))</f>
        <v>0</v>
      </c>
      <c r="LD41" s="117" t="str">
        <f>TEXT(LC41,"0.0")</f>
        <v>0.0</v>
      </c>
      <c r="LE41" s="10">
        <v>4</v>
      </c>
      <c r="LF41" s="27"/>
      <c r="LG41" s="185"/>
      <c r="LH41" s="97"/>
      <c r="LI41" s="97"/>
      <c r="LJ41" s="5">
        <f>ROUND((LG41*0.4+LH41*0.6),1)</f>
        <v>0</v>
      </c>
      <c r="LK41" s="25">
        <f>ROUND(MAX((LG41*0.4+LH41*0.6),(LG41*0.4+LI41*0.6)),1)</f>
        <v>0</v>
      </c>
      <c r="LL41" s="176" t="str">
        <f>TEXT(LK41,"0.0")</f>
        <v>0.0</v>
      </c>
      <c r="LM41" s="118" t="str">
        <f>IF(LK41&gt;=8.5,"A",IF(LK41&gt;=8,"B+",IF(LK41&gt;=7,"B",IF(LK41&gt;=6.5,"C+",IF(LK41&gt;=5.5,"C",IF(LK41&gt;=5,"D+",IF(LK41&gt;=4,"D","F")))))))</f>
        <v>F</v>
      </c>
      <c r="LN41" s="117">
        <f>IF(LM41="A",4,IF(LM41="B+",3.5,IF(LM41="B",3,IF(LM41="C+",2.5,IF(LM41="C",2,IF(LM41="D+",1.5,IF(LM41="D",1,0)))))))</f>
        <v>0</v>
      </c>
      <c r="LO41" s="117" t="str">
        <f>TEXT(LN41,"0.0")</f>
        <v>0.0</v>
      </c>
      <c r="LP41" s="10">
        <v>1</v>
      </c>
      <c r="LQ41" s="27"/>
      <c r="LR41" s="1622">
        <v>0</v>
      </c>
      <c r="LS41" s="140"/>
      <c r="LT41" s="1624"/>
      <c r="LU41" s="5">
        <f>ROUND((LR41*0.4+LS41*0.6),1)</f>
        <v>0</v>
      </c>
      <c r="LV41" s="25">
        <f>ROUND(MAX((LR41*0.4+LS41*0.6),(LR41*0.4+LT41*0.6)),1)</f>
        <v>0</v>
      </c>
      <c r="LW41" s="176" t="str">
        <f>TEXT(LV41,"0.0")</f>
        <v>0.0</v>
      </c>
      <c r="LX41" s="118" t="str">
        <f>IF(LV41&gt;=8.5,"A",IF(LV41&gt;=8,"B+",IF(LV41&gt;=7,"B",IF(LV41&gt;=6.5,"C+",IF(LV41&gt;=5.5,"C",IF(LV41&gt;=5,"D+",IF(LV41&gt;=4,"D","F")))))))</f>
        <v>F</v>
      </c>
      <c r="LY41" s="117">
        <f>IF(LX41="A",4,IF(LX41="B+",3.5,IF(LX41="B",3,IF(LX41="C+",2.5,IF(LX41="C",2,IF(LX41="D+",1.5,IF(LX41="D",1,0)))))))</f>
        <v>0</v>
      </c>
      <c r="LZ41" s="117" t="str">
        <f>TEXT(LY41,"0.0")</f>
        <v>0.0</v>
      </c>
      <c r="MA41" s="10">
        <v>1</v>
      </c>
      <c r="MB41" s="27"/>
      <c r="MC41" s="278">
        <v>0</v>
      </c>
      <c r="MD41" s="800"/>
      <c r="ME41" s="5"/>
      <c r="MF41" s="53">
        <f>ROUND((MC41*0.4+MD41*0.6),1)</f>
        <v>0</v>
      </c>
      <c r="MG41" s="54">
        <f>ROUND(MAX((MC41*0.4+MD41*0.6),(MC41*0.4+ME41*0.6)),1)</f>
        <v>0</v>
      </c>
      <c r="MH41" s="183" t="str">
        <f>TEXT(MG41,"0.0")</f>
        <v>0.0</v>
      </c>
      <c r="MI41" s="51" t="str">
        <f>IF(MG41&gt;=8.5,"A",IF(MG41&gt;=8,"B+",IF(MG41&gt;=7,"B",IF(MG41&gt;=6.5,"C+",IF(MG41&gt;=5.5,"C",IF(MG41&gt;=5,"D+",IF(MG41&gt;=4,"D","F")))))))</f>
        <v>F</v>
      </c>
      <c r="MJ41" s="55">
        <f>IF(MI41="A",4,IF(MI41="B+",3.5,IF(MI41="B",3,IF(MI41="C+",2.5,IF(MI41="C",2,IF(MI41="D+",1.5,IF(MI41="D",1,0)))))))</f>
        <v>0</v>
      </c>
      <c r="MK41" s="55" t="str">
        <f>TEXT(MJ41,"0.0")</f>
        <v>0.0</v>
      </c>
      <c r="ML41" s="170">
        <v>2</v>
      </c>
      <c r="MM41" s="401"/>
      <c r="MN41" s="1669"/>
      <c r="MO41" s="1682"/>
      <c r="MP41" s="9"/>
      <c r="MQ41" s="53">
        <f>ROUND((MN41*0.4+MO41*0.6),1)</f>
        <v>0</v>
      </c>
      <c r="MR41" s="54">
        <f>ROUND(MAX((MN41*0.4+MO41*0.6),(MN41*0.4+MP41*0.6)),1)</f>
        <v>0</v>
      </c>
      <c r="MS41" s="183" t="str">
        <f>TEXT(MR41,"0.0")</f>
        <v>0.0</v>
      </c>
      <c r="MT41" s="51" t="str">
        <f>IF(MR41&gt;=8.5,"A",IF(MR41&gt;=8,"B+",IF(MR41&gt;=7,"B",IF(MR41&gt;=6.5,"C+",IF(MR41&gt;=5.5,"C",IF(MR41&gt;=5,"D+",IF(MR41&gt;=4,"D","F")))))))</f>
        <v>F</v>
      </c>
      <c r="MU41" s="55">
        <f>IF(MT41="A",4,IF(MT41="B+",3.5,IF(MT41="B",3,IF(MT41="C+",2.5,IF(MT41="C",2,IF(MT41="D+",1.5,IF(MT41="D",1,0)))))))</f>
        <v>0</v>
      </c>
      <c r="MV41" s="55" t="str">
        <f>TEXT(MU41,"0.0")</f>
        <v>0.0</v>
      </c>
      <c r="MW41" s="170">
        <v>2</v>
      </c>
      <c r="MX41" s="401"/>
      <c r="MY41" s="1715"/>
      <c r="MZ41" s="1711"/>
      <c r="NA41" s="9"/>
      <c r="NB41" s="53">
        <f>ROUND((MY41*0.4+MZ41*0.6),1)</f>
        <v>0</v>
      </c>
      <c r="NC41" s="54">
        <f>ROUND(MAX((MY41*0.4+MZ41*0.6),(MY41*0.4+NA41*0.6)),1)</f>
        <v>0</v>
      </c>
      <c r="ND41" s="183" t="str">
        <f>TEXT(NC41,"0.0")</f>
        <v>0.0</v>
      </c>
      <c r="NE41" s="51" t="str">
        <f>IF(NC41&gt;=8.5,"A",IF(NC41&gt;=8,"B+",IF(NC41&gt;=7,"B",IF(NC41&gt;=6.5,"C+",IF(NC41&gt;=5.5,"C",IF(NC41&gt;=5,"D+",IF(NC41&gt;=4,"D","F")))))))</f>
        <v>F</v>
      </c>
      <c r="NF41" s="55">
        <f>IF(NE41="A",4,IF(NE41="B+",3.5,IF(NE41="B",3,IF(NE41="C+",2.5,IF(NE41="C",2,IF(NE41="D+",1.5,IF(NE41="D",1,0)))))))</f>
        <v>0</v>
      </c>
      <c r="NG41" s="55" t="str">
        <f>TEXT(NF41,"0.0")</f>
        <v>0.0</v>
      </c>
      <c r="NH41" s="170">
        <v>2</v>
      </c>
      <c r="NI41" s="401"/>
      <c r="NJ41" s="1719">
        <f>LE41+LP41+MA41+ML41+MW41+NH41</f>
        <v>12</v>
      </c>
      <c r="NK41" s="1720">
        <f>(LC41*LE41+LN41*LP41+LY41*MA41+MJ41*ML41+MU41*MW41+NH41*NF41)/NJ41</f>
        <v>0</v>
      </c>
      <c r="NL41" s="1721" t="str">
        <f>TEXT(NK41,"0.00")</f>
        <v>0.00</v>
      </c>
    </row>
    <row r="42" spans="1:376" ht="18.75" x14ac:dyDescent="0.3">
      <c r="A42" s="189">
        <v>44</v>
      </c>
      <c r="B42" s="189" t="s">
        <v>99</v>
      </c>
      <c r="C42" s="1606" t="s">
        <v>277</v>
      </c>
      <c r="D42" s="1317" t="s">
        <v>278</v>
      </c>
      <c r="E42" s="1318" t="s">
        <v>101</v>
      </c>
      <c r="F42" s="615" t="s">
        <v>988</v>
      </c>
      <c r="G42" s="211" t="s">
        <v>363</v>
      </c>
      <c r="H42" s="212" t="s">
        <v>16</v>
      </c>
      <c r="I42" s="355" t="s">
        <v>392</v>
      </c>
      <c r="J42" s="384">
        <v>5.3</v>
      </c>
      <c r="K42" s="381" t="str">
        <f>TEXT(J42,"0.0")</f>
        <v>5.3</v>
      </c>
      <c r="L42" s="302" t="str">
        <f>IF(J42&gt;=8.5,"A",IF(J42&gt;=8,"B+",IF(J42&gt;=7,"B",IF(J42&gt;=6.5,"C+",IF(J42&gt;=5.5,"C",IF(J42&gt;=5,"D+",IF(J42&gt;=4,"D","F")))))))</f>
        <v>D+</v>
      </c>
      <c r="M42" s="117">
        <f>IF(L42="A",4,IF(L42="B+",3.5,IF(L42="B",3,IF(L42="C+",2.5,IF(L42="C",2,IF(L42="D+",1.5,IF(L42="D",1,0)))))))</f>
        <v>1.5</v>
      </c>
      <c r="N42" s="67" t="str">
        <f>TEXT(M42,"0.0")</f>
        <v>1.5</v>
      </c>
      <c r="O42" s="360">
        <v>6</v>
      </c>
      <c r="P42" s="176" t="str">
        <f>TEXT(O42,"0.0")</f>
        <v>6.0</v>
      </c>
      <c r="Q42" s="118" t="str">
        <f>IF(O42&gt;=8.5,"A",IF(O42&gt;=8,"B+",IF(O42&gt;=7,"B",IF(O42&gt;=6.5,"C+",IF(O42&gt;=5.5,"C",IF(O42&gt;=5,"D+",IF(O42&gt;=4,"D","F")))))))</f>
        <v>C</v>
      </c>
      <c r="R42" s="117">
        <f>IF(Q42="A",4,IF(Q42="B+",3.5,IF(Q42="B",3,IF(Q42="C+",2.5,IF(Q42="C",2,IF(Q42="D+",1.5,IF(Q42="D",1,0)))))))</f>
        <v>2</v>
      </c>
      <c r="S42" s="67" t="str">
        <f>TEXT(R42,"0.0")</f>
        <v>2.0</v>
      </c>
      <c r="T42" s="220">
        <v>6.2</v>
      </c>
      <c r="U42" s="79">
        <v>5</v>
      </c>
      <c r="V42" s="79"/>
      <c r="W42" s="60">
        <f>ROUND((T42*0.4+U42*0.6),1)</f>
        <v>5.5</v>
      </c>
      <c r="X42" s="114">
        <f>ROUND(MAX((T42*0.4+U42*0.6),(T42*0.4+V42*0.6)),1)</f>
        <v>5.5</v>
      </c>
      <c r="Y42" s="176" t="str">
        <f>TEXT(X42,"0.0")</f>
        <v>5.5</v>
      </c>
      <c r="Z42" s="115" t="str">
        <f>IF(X42&gt;=8.5,"A",IF(X42&gt;=8,"B+",IF(X42&gt;=7,"B",IF(X42&gt;=6.5,"C+",IF(X42&gt;=5.5,"C",IF(X42&gt;=5,"D+",IF(X42&gt;=4,"D","F")))))))</f>
        <v>C</v>
      </c>
      <c r="AA42" s="116">
        <f>IF(Z42="A",4,IF(Z42="B+",3.5,IF(Z42="B",3,IF(Z42="C+",2.5,IF(Z42="C",2,IF(Z42="D+",1.5,IF(Z42="D",1,0)))))))</f>
        <v>2</v>
      </c>
      <c r="AB42" s="116" t="str">
        <f>TEXT(AA42,"0.0")</f>
        <v>2.0</v>
      </c>
      <c r="AC42" s="61">
        <v>3</v>
      </c>
      <c r="AD42" s="28">
        <v>3</v>
      </c>
      <c r="AE42" s="279">
        <v>5</v>
      </c>
      <c r="AF42" s="75">
        <v>7</v>
      </c>
      <c r="AG42" s="190"/>
      <c r="AH42" s="53">
        <f>ROUND((AE42*0.4+AF42*0.6),1)</f>
        <v>6.2</v>
      </c>
      <c r="AI42" s="54">
        <f>ROUND(MAX((AE42*0.4+AF42*0.6),(AE42*0.4+AG42*0.6)),1)</f>
        <v>6.2</v>
      </c>
      <c r="AJ42" s="183" t="str">
        <f>TEXT(AI42,"0.0")</f>
        <v>6.2</v>
      </c>
      <c r="AK42" s="115" t="str">
        <f>IF(AI42&gt;=8.5,"A",IF(AI42&gt;=8,"B+",IF(AI42&gt;=7,"B",IF(AI42&gt;=6.5,"C+",IF(AI42&gt;=5.5,"C",IF(AI42&gt;=5,"D+",IF(AI42&gt;=4,"D","F")))))))</f>
        <v>C</v>
      </c>
      <c r="AL42" s="116">
        <f>IF(AK42="A",4,IF(AK42="B+",3.5,IF(AK42="B",3,IF(AK42="C+",2.5,IF(AK42="C",2,IF(AK42="D+",1.5,IF(AK42="D",1,0)))))))</f>
        <v>2</v>
      </c>
      <c r="AM42" s="116" t="str">
        <f>TEXT(AL42,"0.0")</f>
        <v>2.0</v>
      </c>
      <c r="AN42" s="191">
        <v>3</v>
      </c>
      <c r="AO42" s="88">
        <v>3</v>
      </c>
      <c r="AP42" s="279">
        <v>5.2</v>
      </c>
      <c r="AQ42" s="75">
        <v>4</v>
      </c>
      <c r="AR42" s="190"/>
      <c r="AS42" s="5">
        <f>ROUND((AP42*0.4+AQ42*0.6),1)</f>
        <v>4.5</v>
      </c>
      <c r="AT42" s="25">
        <f>ROUND(MAX((AP42*0.4+AQ42*0.6),(AP42*0.4+AR42*0.6)),1)</f>
        <v>4.5</v>
      </c>
      <c r="AU42" s="176" t="str">
        <f>TEXT(AT42,"0.0")</f>
        <v>4.5</v>
      </c>
      <c r="AV42" s="118" t="str">
        <f>IF(AT42&gt;=8.5,"A",IF(AT42&gt;=8,"B+",IF(AT42&gt;=7,"B",IF(AT42&gt;=6.5,"C+",IF(AT42&gt;=5.5,"C",IF(AT42&gt;=5,"D+",IF(AT42&gt;=4,"D","F")))))))</f>
        <v>D</v>
      </c>
      <c r="AW42" s="117">
        <f>IF(AV42="A",4,IF(AV42="B+",3.5,IF(AV42="B",3,IF(AV42="C+",2.5,IF(AV42="C",2,IF(AV42="D+",1.5,IF(AV42="D",1,0)))))))</f>
        <v>1</v>
      </c>
      <c r="AX42" s="117" t="str">
        <f>TEXT(AW42,"0.0")</f>
        <v>1.0</v>
      </c>
      <c r="AY42" s="61">
        <v>3</v>
      </c>
      <c r="AZ42" s="28">
        <v>3</v>
      </c>
      <c r="BA42" s="80">
        <v>6.7</v>
      </c>
      <c r="BB42" s="79">
        <v>5</v>
      </c>
      <c r="BC42" s="79"/>
      <c r="BD42" s="5">
        <f>ROUND((BA42*0.4+BB42*0.6),1)</f>
        <v>5.7</v>
      </c>
      <c r="BE42" s="114">
        <f>ROUND(MAX((BA42*0.4+BB42*0.6),(BA42*0.4+BC42*0.6)),1)</f>
        <v>5.7</v>
      </c>
      <c r="BF42" s="176" t="str">
        <f>TEXT(BE42,"0.0")</f>
        <v>5.7</v>
      </c>
      <c r="BG42" s="115" t="str">
        <f>IF(BE42&gt;=8.5,"A",IF(BE42&gt;=8,"B+",IF(BE42&gt;=7,"B",IF(BE42&gt;=6.5,"C+",IF(BE42&gt;=5.5,"C",IF(BE42&gt;=5,"D+",IF(BE42&gt;=4,"D","F")))))))</f>
        <v>C</v>
      </c>
      <c r="BH42" s="116">
        <f>IF(BG42="A",4,IF(BG42="B+",3.5,IF(BG42="B",3,IF(BG42="C+",2.5,IF(BG42="C",2,IF(BG42="D+",1.5,IF(BG42="D",1,0)))))))</f>
        <v>2</v>
      </c>
      <c r="BI42" s="116" t="str">
        <f>TEXT(BH42,"0.0")</f>
        <v>2.0</v>
      </c>
      <c r="BJ42" s="61">
        <v>4</v>
      </c>
      <c r="BK42" s="28">
        <v>4</v>
      </c>
      <c r="BL42" s="80">
        <v>5</v>
      </c>
      <c r="BM42" s="75">
        <v>4</v>
      </c>
      <c r="BN42" s="190"/>
      <c r="BO42" s="5">
        <f>ROUND((BL42*0.4+BM42*0.6),1)</f>
        <v>4.4000000000000004</v>
      </c>
      <c r="BP42" s="25">
        <f>ROUND(MAX((BL42*0.4+BM42*0.6),(BL42*0.4+BN42*0.6)),1)</f>
        <v>4.4000000000000004</v>
      </c>
      <c r="BQ42" s="176" t="str">
        <f>TEXT(BP42,"0.0")</f>
        <v>4.4</v>
      </c>
      <c r="BR42" s="118" t="str">
        <f>IF(BP42&gt;=8.5,"A",IF(BP42&gt;=8,"B+",IF(BP42&gt;=7,"B",IF(BP42&gt;=6.5,"C+",IF(BP42&gt;=5.5,"C",IF(BP42&gt;=5,"D+",IF(BP42&gt;=4,"D","F")))))))</f>
        <v>D</v>
      </c>
      <c r="BS42" s="116">
        <f>IF(BR42="A",4,IF(BR42="B+",3.5,IF(BR42="B",3,IF(BR42="C+",2.5,IF(BR42="C",2,IF(BR42="D+",1.5,IF(BR42="D",1,0)))))))</f>
        <v>1</v>
      </c>
      <c r="BT42" s="116" t="str">
        <f>TEXT(BS42,"0.0")</f>
        <v>1.0</v>
      </c>
      <c r="BU42" s="61">
        <v>3</v>
      </c>
      <c r="BV42" s="27">
        <v>3</v>
      </c>
      <c r="BW42" s="80">
        <v>5.3</v>
      </c>
      <c r="BX42" s="244">
        <v>9</v>
      </c>
      <c r="BY42" s="190"/>
      <c r="BZ42" s="192">
        <f>ROUND((BW42*0.4+BX42*0.6),1)</f>
        <v>7.5</v>
      </c>
      <c r="CA42" s="193">
        <f>ROUND(MAX((BW42*0.4+BX42*0.6),(BW42*0.4+BY42*0.6)),1)</f>
        <v>7.5</v>
      </c>
      <c r="CB42" s="176" t="str">
        <f>TEXT(CA42,"0.0")</f>
        <v>7.5</v>
      </c>
      <c r="CC42" s="194" t="str">
        <f>IF(CA42&gt;=8.5,"A",IF(CA42&gt;=8,"B+",IF(CA42&gt;=7,"B",IF(CA42&gt;=6.5,"C+",IF(CA42&gt;=5.5,"C",IF(CA42&gt;=5,"D+",IF(CA42&gt;=4,"D","F")))))))</f>
        <v>B</v>
      </c>
      <c r="CD42" s="116">
        <f>IF(CC42="A",4,IF(CC42="B+",3.5,IF(CC42="B",3,IF(CC42="C+",2.5,IF(CC42="C",2,IF(CC42="D+",1.5,IF(CC42="D",1,0)))))))</f>
        <v>3</v>
      </c>
      <c r="CE42" s="116" t="str">
        <f>TEXT(CD42,"0.0")</f>
        <v>3.0</v>
      </c>
      <c r="CF42" s="61">
        <v>2</v>
      </c>
      <c r="CG42" s="27">
        <v>2</v>
      </c>
      <c r="CH42" s="111">
        <f>AC42+AN42+AY42+BJ42+BU42+CF42</f>
        <v>18</v>
      </c>
      <c r="CI42" s="109">
        <f>(AA42*AC42+AL42*AN42+AW42*AY42+BH42*BJ42+BS42*BU42+CD42*CF42)/CH42</f>
        <v>1.7777777777777777</v>
      </c>
      <c r="CJ42" s="105" t="str">
        <f>TEXT(CI42,"0.00")</f>
        <v>1.78</v>
      </c>
      <c r="CK42" s="106" t="str">
        <f>IF(AND(CI42&lt;0.8),"Cảnh báo KQHT","Lên lớp")</f>
        <v>Lên lớp</v>
      </c>
      <c r="CL42" s="107">
        <f>AD42+AO42+AZ42+BK42+BV42+CG42</f>
        <v>18</v>
      </c>
      <c r="CM42" s="108">
        <f xml:space="preserve"> (AA42*AD42+AL42*AO42+AW42*AZ42+BH42*BK42+BS42*BV42+CD42*CG42)/CL42</f>
        <v>1.7777777777777777</v>
      </c>
      <c r="CN42" s="412" t="str">
        <f>IF(AND(CM42&lt;1.2),"Cảnh báo KQHT","Lên lớp")</f>
        <v>Lên lớp</v>
      </c>
      <c r="CO42" s="421"/>
      <c r="CP42" s="122">
        <v>5</v>
      </c>
      <c r="CQ42" s="97">
        <v>6</v>
      </c>
      <c r="CR42" s="97"/>
      <c r="CS42" s="5">
        <f>ROUND((CP42*0.4+CQ42*0.6),1)</f>
        <v>5.6</v>
      </c>
      <c r="CT42" s="25">
        <f>ROUND(MAX((CP42*0.4+CQ42*0.6),(CP42*0.4+CR42*0.6)),1)</f>
        <v>5.6</v>
      </c>
      <c r="CU42" s="176" t="str">
        <f>TEXT(CT42,"0.0")</f>
        <v>5.6</v>
      </c>
      <c r="CV42" s="118" t="str">
        <f>IF(CT42&gt;=8.5,"A",IF(CT42&gt;=8,"B+",IF(CT42&gt;=7,"B",IF(CT42&gt;=6.5,"C+",IF(CT42&gt;=5.5,"C",IF(CT42&gt;=5,"D+",IF(CT42&gt;=4,"D","F")))))))</f>
        <v>C</v>
      </c>
      <c r="CW42" s="117">
        <f>IF(CV42="A",4,IF(CV42="B+",3.5,IF(CV42="B",3,IF(CV42="C+",2.5,IF(CV42="C",2,IF(CV42="D+",1.5,IF(CV42="D",1,0)))))))</f>
        <v>2</v>
      </c>
      <c r="CX42" s="117" t="str">
        <f>TEXT(CW42,"0.0")</f>
        <v>2.0</v>
      </c>
      <c r="CY42" s="10">
        <v>2</v>
      </c>
      <c r="CZ42" s="27">
        <v>2</v>
      </c>
      <c r="DA42" s="185">
        <v>2</v>
      </c>
      <c r="DB42" s="97"/>
      <c r="DC42" s="97"/>
      <c r="DD42" s="5">
        <f>ROUND((DA42*0.4+DB42*0.6),1)</f>
        <v>0.8</v>
      </c>
      <c r="DE42" s="25">
        <f>ROUND(MAX((DA42*0.4+DB42*0.6),(DA42*0.4+DC42*0.6)),1)</f>
        <v>0.8</v>
      </c>
      <c r="DF42" s="176" t="str">
        <f>TEXT(DE42,"0.0")</f>
        <v>0.8</v>
      </c>
      <c r="DG42" s="118" t="str">
        <f>IF(DE42&gt;=8.5,"A",IF(DE42&gt;=8,"B+",IF(DE42&gt;=7,"B",IF(DE42&gt;=6.5,"C+",IF(DE42&gt;=5.5,"C",IF(DE42&gt;=5,"D+",IF(DE42&gt;=4,"D","F")))))))</f>
        <v>F</v>
      </c>
      <c r="DH42" s="117">
        <f>IF(DG42="A",4,IF(DG42="B+",3.5,IF(DG42="B",3,IF(DG42="C+",2.5,IF(DG42="C",2,IF(DG42="D+",1.5,IF(DG42="D",1,0)))))))</f>
        <v>0</v>
      </c>
      <c r="DI42" s="117" t="str">
        <f>TEXT(DH42,"0.0")</f>
        <v>0.0</v>
      </c>
      <c r="DJ42" s="10">
        <v>2</v>
      </c>
      <c r="DK42" s="27"/>
      <c r="DL42" s="185">
        <v>0</v>
      </c>
      <c r="DM42" s="97"/>
      <c r="DN42" s="97"/>
      <c r="DO42" s="5">
        <f>ROUND((DL42*0.4+DM42*0.6),1)</f>
        <v>0</v>
      </c>
      <c r="DP42" s="25">
        <f>ROUND(MAX((DL42*0.4+DM42*0.6),(DL42*0.4+DN42*0.6)),1)</f>
        <v>0</v>
      </c>
      <c r="DQ42" s="176" t="str">
        <f>TEXT(DP42,"0.0")</f>
        <v>0.0</v>
      </c>
      <c r="DR42" s="118" t="str">
        <f>IF(DP42&gt;=8.5,"A",IF(DP42&gt;=8,"B+",IF(DP42&gt;=7,"B",IF(DP42&gt;=6.5,"C+",IF(DP42&gt;=5.5,"C",IF(DP42&gt;=5,"D+",IF(DP42&gt;=4,"D","F")))))))</f>
        <v>F</v>
      </c>
      <c r="DS42" s="117">
        <f>IF(DR42="A",4,IF(DR42="B+",3.5,IF(DR42="B",3,IF(DR42="C+",2.5,IF(DR42="C",2,IF(DR42="D+",1.5,IF(DR42="D",1,0)))))))</f>
        <v>0</v>
      </c>
      <c r="DT42" s="117" t="str">
        <f>TEXT(DS42,"0.0")</f>
        <v>0.0</v>
      </c>
      <c r="DU42" s="10">
        <v>2</v>
      </c>
      <c r="DV42" s="27"/>
      <c r="DW42" s="122">
        <v>6.8</v>
      </c>
      <c r="DX42" s="97">
        <v>4</v>
      </c>
      <c r="DY42" s="97"/>
      <c r="DZ42" s="5">
        <f>ROUND((DW42*0.4+DX42*0.6),1)</f>
        <v>5.0999999999999996</v>
      </c>
      <c r="EA42" s="25">
        <f>ROUND(MAX((DW42*0.4+DX42*0.6),(DW42*0.4+DY42*0.6)),1)</f>
        <v>5.0999999999999996</v>
      </c>
      <c r="EB42" s="176" t="str">
        <f>TEXT(EA42,"0.0")</f>
        <v>5.1</v>
      </c>
      <c r="EC42" s="118" t="str">
        <f>IF(EA42&gt;=8.5,"A",IF(EA42&gt;=8,"B+",IF(EA42&gt;=7,"B",IF(EA42&gt;=6.5,"C+",IF(EA42&gt;=5.5,"C",IF(EA42&gt;=5,"D+",IF(EA42&gt;=4,"D","F")))))))</f>
        <v>D+</v>
      </c>
      <c r="ED42" s="117">
        <f>IF(EC42="A",4,IF(EC42="B+",3.5,IF(EC42="B",3,IF(EC42="C+",2.5,IF(EC42="C",2,IF(EC42="D+",1.5,IF(EC42="D",1,0)))))))</f>
        <v>1.5</v>
      </c>
      <c r="EE42" s="117" t="str">
        <f>TEXT(ED42,"0.0")</f>
        <v>1.5</v>
      </c>
      <c r="EF42" s="10">
        <v>3</v>
      </c>
      <c r="EG42" s="27">
        <v>3</v>
      </c>
      <c r="EH42" s="122">
        <v>6.4</v>
      </c>
      <c r="EI42" s="97">
        <v>6</v>
      </c>
      <c r="EJ42" s="97"/>
      <c r="EK42" s="5">
        <f>ROUND((EH42*0.4+EI42*0.6),1)</f>
        <v>6.2</v>
      </c>
      <c r="EL42" s="25">
        <f>ROUND(MAX((EH42*0.4+EI42*0.6),(EH42*0.4+EJ42*0.6)),1)</f>
        <v>6.2</v>
      </c>
      <c r="EM42" s="176" t="str">
        <f>TEXT(EL42,"0.0")</f>
        <v>6.2</v>
      </c>
      <c r="EN42" s="118" t="str">
        <f>IF(EL42&gt;=8.5,"A",IF(EL42&gt;=8,"B+",IF(EL42&gt;=7,"B",IF(EL42&gt;=6.5,"C+",IF(EL42&gt;=5.5,"C",IF(EL42&gt;=5,"D+",IF(EL42&gt;=4,"D","F")))))))</f>
        <v>C</v>
      </c>
      <c r="EO42" s="117">
        <f>IF(EN42="A",4,IF(EN42="B+",3.5,IF(EN42="B",3,IF(EN42="C+",2.5,IF(EN42="C",2,IF(EN42="D+",1.5,IF(EN42="D",1,0)))))))</f>
        <v>2</v>
      </c>
      <c r="EP42" s="117" t="str">
        <f>TEXT(EO42,"0.0")</f>
        <v>2.0</v>
      </c>
      <c r="EQ42" s="10">
        <v>4</v>
      </c>
      <c r="ER42" s="27">
        <v>4</v>
      </c>
      <c r="ES42" s="122">
        <v>6</v>
      </c>
      <c r="ET42" s="97">
        <v>6</v>
      </c>
      <c r="EU42" s="97"/>
      <c r="EV42" s="5">
        <f>ROUND((ES42*0.4+ET42*0.6),1)</f>
        <v>6</v>
      </c>
      <c r="EW42" s="25">
        <f>ROUND(MAX((ES42*0.4+ET42*0.6),(ES42*0.4+EU42*0.6)),1)</f>
        <v>6</v>
      </c>
      <c r="EX42" s="176" t="str">
        <f>TEXT(EW42,"0.0")</f>
        <v>6.0</v>
      </c>
      <c r="EY42" s="118" t="str">
        <f>IF(EW42&gt;=8.5,"A",IF(EW42&gt;=8,"B+",IF(EW42&gt;=7,"B",IF(EW42&gt;=6.5,"C+",IF(EW42&gt;=5.5,"C",IF(EW42&gt;=5,"D+",IF(EW42&gt;=4,"D","F")))))))</f>
        <v>C</v>
      </c>
      <c r="EZ42" s="117">
        <f>IF(EY42="A",4,IF(EY42="B+",3.5,IF(EY42="B",3,IF(EY42="C+",2.5,IF(EY42="C",2,IF(EY42="D+",1.5,IF(EY42="D",1,0)))))))</f>
        <v>2</v>
      </c>
      <c r="FA42" s="117" t="str">
        <f>TEXT(EZ42,"0.0")</f>
        <v>2.0</v>
      </c>
      <c r="FB42" s="10">
        <v>3</v>
      </c>
      <c r="FC42" s="27">
        <v>3</v>
      </c>
      <c r="FD42" s="508">
        <v>6.5</v>
      </c>
      <c r="FE42" s="97">
        <v>1</v>
      </c>
      <c r="FF42" s="547">
        <v>3.5</v>
      </c>
      <c r="FG42" s="5">
        <f>ROUND((FD42*0.4+FE42*0.6),1)</f>
        <v>3.2</v>
      </c>
      <c r="FH42" s="25">
        <f>ROUND(MAX((FD42*0.4+FE42*0.6),(FD42*0.4+FF42*0.6)),1)</f>
        <v>4.7</v>
      </c>
      <c r="FI42" s="176" t="str">
        <f>TEXT(FH42,"0.0")</f>
        <v>4.7</v>
      </c>
      <c r="FJ42" s="118" t="str">
        <f>IF(FH42&gt;=8.5,"A",IF(FH42&gt;=8,"B+",IF(FH42&gt;=7,"B",IF(FH42&gt;=6.5,"C+",IF(FH42&gt;=5.5,"C",IF(FH42&gt;=5,"D+",IF(FH42&gt;=4,"D","F")))))))</f>
        <v>D</v>
      </c>
      <c r="FK42" s="117">
        <f>IF(FJ42="A",4,IF(FJ42="B+",3.5,IF(FJ42="B",3,IF(FJ42="C+",2.5,IF(FJ42="C",2,IF(FJ42="D+",1.5,IF(FJ42="D",1,0)))))))</f>
        <v>1</v>
      </c>
      <c r="FL42" s="117" t="str">
        <f>TEXT(FK42,"0.0")</f>
        <v>1.0</v>
      </c>
      <c r="FM42" s="10">
        <v>2</v>
      </c>
      <c r="FN42" s="27">
        <v>2</v>
      </c>
      <c r="FO42" s="497">
        <f>CY42+DJ42+DU42+EF42+EQ42+FB42+FM42</f>
        <v>18</v>
      </c>
      <c r="FP42" s="498">
        <f>(CW42*CY42+DH42*DJ42+DS42*DU42+ED42*EF42+EO42*EQ42+EZ42*FB42+FK42*FM42)/FO42</f>
        <v>1.3611111111111112</v>
      </c>
      <c r="FQ42" s="499" t="str">
        <f>TEXT(FP42,"0.00")</f>
        <v>1.36</v>
      </c>
      <c r="FR42" s="16" t="str">
        <f>IF(AND(FP42&lt;1),"Cảnh báo KQHT","Lên lớp")</f>
        <v>Lên lớp</v>
      </c>
      <c r="FS42" s="497">
        <f>CH42+FO42</f>
        <v>36</v>
      </c>
      <c r="FT42" s="498">
        <f>(CI42*CH42+FO42*FP42)/FS42</f>
        <v>1.5694444444444444</v>
      </c>
      <c r="FU42" s="499" t="str">
        <f>TEXT(FT42,"0.00")</f>
        <v>1.57</v>
      </c>
      <c r="FV42" s="504">
        <f>AD42+AO42+AZ42+BK42+BV42+CG42+CZ42+DK42+DV42+EG42+ER42+FC42+FN42</f>
        <v>32</v>
      </c>
      <c r="FW42" s="500">
        <f>(FN42*FH42+FC42*EW42+ER42*EL42+EG42*EA42+DV42*DP42+DK42*DE42+CZ42*CT42+CG42*CA42+BV42*BP42+BK42*BE42+AZ42*AT42+AO42*AI42+AD42*X42)/FV42</f>
        <v>5.5718750000000004</v>
      </c>
      <c r="FX42" s="501">
        <f>(AA42*AD42+AL42*AO42+AW42*AZ42+BH42*BK42+BS42*BV42+CD42*CG42+CW42*CZ42+DH42*DK42+DS42*DV42+ED42*EG42+EO42*ER42+EZ42*FC42+FK42*FN42)/FV42</f>
        <v>1.765625</v>
      </c>
      <c r="FY42" s="502" t="str">
        <f>IF(AND(FX42&lt;1.2),"Cảnh báo KQHT","Lên lớp")</f>
        <v>Lên lớp</v>
      </c>
      <c r="FZ42" s="488"/>
      <c r="GA42" s="834">
        <v>0</v>
      </c>
      <c r="GB42" s="800"/>
      <c r="GC42" s="800"/>
      <c r="GD42" s="5">
        <f>ROUND((GA42*0.4+GB42*0.6),1)</f>
        <v>0</v>
      </c>
      <c r="GE42" s="25">
        <f>ROUND(MAX((GA42*0.4+GB42*0.6),(GA42*0.4+GC42*0.6)),1)</f>
        <v>0</v>
      </c>
      <c r="GF42" s="176" t="str">
        <f>TEXT(GE42,"0.0")</f>
        <v>0.0</v>
      </c>
      <c r="GG42" s="118" t="str">
        <f>IF(GE42&gt;=8.5,"A",IF(GE42&gt;=8,"B+",IF(GE42&gt;=7,"B",IF(GE42&gt;=6.5,"C+",IF(GE42&gt;=5.5,"C",IF(GE42&gt;=5,"D+",IF(GE42&gt;=4,"D","F")))))))</f>
        <v>F</v>
      </c>
      <c r="GH42" s="117">
        <f>IF(GG42="A",4,IF(GG42="B+",3.5,IF(GG42="B",3,IF(GG42="C+",2.5,IF(GG42="C",2,IF(GG42="D+",1.5,IF(GG42="D",1,0)))))))</f>
        <v>0</v>
      </c>
      <c r="GI42" s="117" t="str">
        <f>TEXT(GH42,"0.0")</f>
        <v>0.0</v>
      </c>
      <c r="GJ42" s="10">
        <v>2</v>
      </c>
      <c r="GK42" s="27"/>
      <c r="GL42" s="159">
        <v>7.8</v>
      </c>
      <c r="GM42" s="163">
        <v>8</v>
      </c>
      <c r="GN42" s="640"/>
      <c r="GO42" s="5">
        <f>ROUND((GL42*0.4+GM42*0.6),1)</f>
        <v>7.9</v>
      </c>
      <c r="GP42" s="25">
        <f>ROUND(MAX((GL42*0.4+GM42*0.6),(GL42*0.4+GN42*0.6)),1)</f>
        <v>7.9</v>
      </c>
      <c r="GQ42" s="176" t="str">
        <f>TEXT(GP42,"0.0")</f>
        <v>7.9</v>
      </c>
      <c r="GR42" s="118" t="str">
        <f>IF(GP42&gt;=8.5,"A",IF(GP42&gt;=8,"B+",IF(GP42&gt;=7,"B",IF(GP42&gt;=6.5,"C+",IF(GP42&gt;=5.5,"C",IF(GP42&gt;=5,"D+",IF(GP42&gt;=4,"D","F")))))))</f>
        <v>B</v>
      </c>
      <c r="GS42" s="117">
        <f>IF(GR42="A",4,IF(GR42="B+",3.5,IF(GR42="B",3,IF(GR42="C+",2.5,IF(GR42="C",2,IF(GR42="D+",1.5,IF(GR42="D",1,0)))))))</f>
        <v>3</v>
      </c>
      <c r="GT42" s="117" t="str">
        <f>TEXT(GS42,"0.0")</f>
        <v>3.0</v>
      </c>
      <c r="GU42" s="622">
        <v>2</v>
      </c>
      <c r="GV42" s="27">
        <v>2</v>
      </c>
      <c r="GW42" s="159">
        <v>5</v>
      </c>
      <c r="GX42" s="163">
        <v>0</v>
      </c>
      <c r="GY42" s="163">
        <v>1</v>
      </c>
      <c r="GZ42" s="5">
        <f>ROUND((GW42*0.4+GX42*0.6),1)</f>
        <v>2</v>
      </c>
      <c r="HA42" s="25">
        <f>ROUND(MAX((GW42*0.4+GX42*0.6),(GW42*0.4+GY42*0.6)),1)</f>
        <v>2.6</v>
      </c>
      <c r="HB42" s="176" t="str">
        <f>TEXT(HA42,"0.0")</f>
        <v>2.6</v>
      </c>
      <c r="HC42" s="118" t="str">
        <f>IF(HA42&gt;=8.5,"A",IF(HA42&gt;=8,"B+",IF(HA42&gt;=7,"B",IF(HA42&gt;=6.5,"C+",IF(HA42&gt;=5.5,"C",IF(HA42&gt;=5,"D+",IF(HA42&gt;=4,"D","F")))))))</f>
        <v>F</v>
      </c>
      <c r="HD42" s="117">
        <f>IF(HC42="A",4,IF(HC42="B+",3.5,IF(HC42="B",3,IF(HC42="C+",2.5,IF(HC42="C",2,IF(HC42="D+",1.5,IF(HC42="D",1,0)))))))</f>
        <v>0</v>
      </c>
      <c r="HE42" s="117" t="str">
        <f>TEXT(HD42,"0.0")</f>
        <v>0.0</v>
      </c>
      <c r="HF42" s="10">
        <v>3</v>
      </c>
      <c r="HG42" s="28"/>
      <c r="HH42" s="159">
        <v>5.9</v>
      </c>
      <c r="HI42" s="163">
        <v>2</v>
      </c>
      <c r="HJ42" s="163">
        <v>6</v>
      </c>
      <c r="HK42" s="5">
        <f>ROUND((HH42*0.4+HI42*0.6),1)</f>
        <v>3.6</v>
      </c>
      <c r="HL42" s="25">
        <f>ROUND(MAX((HH42*0.4+HI42*0.6),(HH42*0.4+HJ42*0.6)),1)</f>
        <v>6</v>
      </c>
      <c r="HM42" s="176" t="str">
        <f>TEXT(HL42,"0.0")</f>
        <v>6.0</v>
      </c>
      <c r="HN42" s="118" t="str">
        <f>IF(HL42&gt;=8.5,"A",IF(HL42&gt;=8,"B+",IF(HL42&gt;=7,"B",IF(HL42&gt;=6.5,"C+",IF(HL42&gt;=5.5,"C",IF(HL42&gt;=5,"D+",IF(HL42&gt;=4,"D","F")))))))</f>
        <v>C</v>
      </c>
      <c r="HO42" s="117">
        <f>IF(HN42="A",4,IF(HN42="B+",3.5,IF(HN42="B",3,IF(HN42="C+",2.5,IF(HN42="C",2,IF(HN42="D+",1.5,IF(HN42="D",1,0)))))))</f>
        <v>2</v>
      </c>
      <c r="HP42" s="117" t="str">
        <f>TEXT(HO42,"0.0")</f>
        <v>2.0</v>
      </c>
      <c r="HQ42" s="10">
        <v>3</v>
      </c>
      <c r="HR42" s="27">
        <v>3</v>
      </c>
      <c r="HS42" s="362">
        <v>6.5</v>
      </c>
      <c r="HT42" s="121">
        <v>5</v>
      </c>
      <c r="HU42" s="121"/>
      <c r="HV42" s="5">
        <f>ROUND((HS42*0.4+HT42*0.6),1)</f>
        <v>5.6</v>
      </c>
      <c r="HW42" s="25">
        <f>ROUND(MAX((HS42*0.4+HT42*0.6),(HS42*0.4+HU42*0.6)),1)</f>
        <v>5.6</v>
      </c>
      <c r="HX42" s="176" t="str">
        <f>TEXT(HW42,"0.0")</f>
        <v>5.6</v>
      </c>
      <c r="HY42" s="118" t="str">
        <f>IF(HW42&gt;=8.5,"A",IF(HW42&gt;=8,"B+",IF(HW42&gt;=7,"B",IF(HW42&gt;=6.5,"C+",IF(HW42&gt;=5.5,"C",IF(HW42&gt;=5,"D+",IF(HW42&gt;=4,"D","F")))))))</f>
        <v>C</v>
      </c>
      <c r="HZ42" s="117">
        <f>IF(HY42="A",4,IF(HY42="B+",3.5,IF(HY42="B",3,IF(HY42="C+",2.5,IF(HY42="C",2,IF(HY42="D+",1.5,IF(HY42="D",1,0)))))))</f>
        <v>2</v>
      </c>
      <c r="IA42" s="117" t="str">
        <f>TEXT(HZ42,"0.0")</f>
        <v>2.0</v>
      </c>
      <c r="IB42" s="10">
        <v>3</v>
      </c>
      <c r="IC42" s="27">
        <v>3</v>
      </c>
      <c r="ID42" s="31">
        <v>5.4</v>
      </c>
      <c r="IE42" s="800">
        <v>6</v>
      </c>
      <c r="IF42" s="800"/>
      <c r="IG42" s="816">
        <f>ROUND((ID42*0.4+IE42*0.6),1)</f>
        <v>5.8</v>
      </c>
      <c r="IH42" s="817">
        <f>ROUND(MAX((ID42*0.4+IE42*0.6),(ID42*0.4+IF42*0.6)),1)</f>
        <v>5.8</v>
      </c>
      <c r="II42" s="818" t="str">
        <f>TEXT(IH42,"0.0")</f>
        <v>5.8</v>
      </c>
      <c r="IJ42" s="819" t="str">
        <f>IF(IH42&gt;=8.5,"A",IF(IH42&gt;=8,"B+",IF(IH42&gt;=7,"B",IF(IH42&gt;=6.5,"C+",IF(IH42&gt;=5.5,"C",IF(IH42&gt;=5,"D+",IF(IH42&gt;=4,"D","F")))))))</f>
        <v>C</v>
      </c>
      <c r="IK42" s="820">
        <f>IF(IJ42="A",4,IF(IJ42="B+",3.5,IF(IJ42="B",3,IF(IJ42="C+",2.5,IF(IJ42="C",2,IF(IJ42="D+",1.5,IF(IJ42="D",1,0)))))))</f>
        <v>2</v>
      </c>
      <c r="IL42" s="820" t="str">
        <f>TEXT(IK42,"0.0")</f>
        <v>2.0</v>
      </c>
      <c r="IM42" s="821">
        <v>2</v>
      </c>
      <c r="IN42" s="822">
        <v>2</v>
      </c>
      <c r="IO42" s="185">
        <v>3.8</v>
      </c>
      <c r="IP42" s="97"/>
      <c r="IQ42" s="97"/>
      <c r="IR42" s="5">
        <f>ROUND((IO42*0.4+IP42*0.6),1)</f>
        <v>1.5</v>
      </c>
      <c r="IS42" s="25">
        <f>ROUND(MAX((IO42*0.4+IP42*0.6),(IO42*0.4+IQ42*0.6)),1)</f>
        <v>1.5</v>
      </c>
      <c r="IT42" s="176" t="str">
        <f>TEXT(IS42,"0.0")</f>
        <v>1.5</v>
      </c>
      <c r="IU42" s="118" t="str">
        <f>IF(IS42&gt;=8.5,"A",IF(IS42&gt;=8,"B+",IF(IS42&gt;=7,"B",IF(IS42&gt;=6.5,"C+",IF(IS42&gt;=5.5,"C",IF(IS42&gt;=5,"D+",IF(IS42&gt;=4,"D","F")))))))</f>
        <v>F</v>
      </c>
      <c r="IV42" s="117">
        <f>IF(IU42="A",4,IF(IU42="B+",3.5,IF(IU42="B",3,IF(IU42="C+",2.5,IF(IU42="C",2,IF(IU42="D+",1.5,IF(IU42="D",1,0)))))))</f>
        <v>0</v>
      </c>
      <c r="IW42" s="117" t="str">
        <f>TEXT(IV42,"0.0")</f>
        <v>0.0</v>
      </c>
      <c r="IX42" s="10">
        <v>3</v>
      </c>
      <c r="IY42" s="27"/>
      <c r="IZ42" s="508">
        <v>6</v>
      </c>
      <c r="JA42" s="97">
        <v>7</v>
      </c>
      <c r="JB42" s="547"/>
      <c r="JC42" s="5">
        <f>ROUND((IZ42*0.4+JA42*0.6),1)</f>
        <v>6.6</v>
      </c>
      <c r="JD42" s="25">
        <f>ROUND(MAX((IZ42*0.4+JA42*0.6),(IZ42*0.4+JB42*0.6)),1)</f>
        <v>6.6</v>
      </c>
      <c r="JE42" s="176" t="str">
        <f>TEXT(JD42,"0.0")</f>
        <v>6.6</v>
      </c>
      <c r="JF42" s="118" t="str">
        <f>IF(JD42&gt;=8.5,"A",IF(JD42&gt;=8,"B+",IF(JD42&gt;=7,"B",IF(JD42&gt;=6.5,"C+",IF(JD42&gt;=5.5,"C",IF(JD42&gt;=5,"D+",IF(JD42&gt;=4,"D","F")))))))</f>
        <v>C+</v>
      </c>
      <c r="JG42" s="117">
        <f>IF(JF42="A",4,IF(JF42="B+",3.5,IF(JF42="B",3,IF(JF42="C+",2.5,IF(JF42="C",2,IF(JF42="D+",1.5,IF(JF42="D",1,0)))))))</f>
        <v>2.5</v>
      </c>
      <c r="JH42" s="117" t="str">
        <f>TEXT(JG42,"0.0")</f>
        <v>2.5</v>
      </c>
      <c r="JI42" s="10">
        <v>2</v>
      </c>
      <c r="JJ42" s="27">
        <v>2</v>
      </c>
      <c r="JK42" s="278">
        <v>0</v>
      </c>
      <c r="JL42" s="800"/>
      <c r="JM42" s="801"/>
      <c r="JN42" s="5">
        <f>ROUND((JK42*0.4+JL42*0.6),1)</f>
        <v>0</v>
      </c>
      <c r="JO42" s="25">
        <f>ROUND(MAX((JK42*0.4+JL42*0.6),(JK42*0.4+JM42*0.6)),1)</f>
        <v>0</v>
      </c>
      <c r="JP42" s="176" t="str">
        <f>TEXT(JO42,"0.0")</f>
        <v>0.0</v>
      </c>
      <c r="JQ42" s="118" t="str">
        <f>IF(JO42&gt;=8.5,"A",IF(JO42&gt;=8,"B+",IF(JO42&gt;=7,"B",IF(JO42&gt;=6.5,"C+",IF(JO42&gt;=5.5,"C",IF(JO42&gt;=5,"D+",IF(JO42&gt;=4,"D","F")))))))</f>
        <v>F</v>
      </c>
      <c r="JR42" s="117">
        <f>IF(JQ42="A",4,IF(JQ42="B+",3.5,IF(JQ42="B",3,IF(JQ42="C+",2.5,IF(JQ42="C",2,IF(JQ42="D+",1.5,IF(JQ42="D",1,0)))))))</f>
        <v>0</v>
      </c>
      <c r="JS42" s="117" t="str">
        <f>TEXT(JR42,"0.0")</f>
        <v>0.0</v>
      </c>
      <c r="JT42" s="10">
        <v>3</v>
      </c>
      <c r="JU42" s="27"/>
      <c r="JV42" s="185">
        <v>0</v>
      </c>
      <c r="JW42" s="454"/>
      <c r="JX42" s="454"/>
      <c r="JY42" s="5">
        <f>ROUND((JV42*0.4+JW42*0.6),1)</f>
        <v>0</v>
      </c>
      <c r="JZ42" s="25">
        <f>ROUND(MAX((JV42*0.4+JW42*0.6),(JV42*0.4+JX42*0.6)),1)</f>
        <v>0</v>
      </c>
      <c r="KA42" s="176" t="str">
        <f>TEXT(JZ42,"0.0")</f>
        <v>0.0</v>
      </c>
      <c r="KB42" s="118" t="str">
        <f>IF(JZ42&gt;=8.5,"A",IF(JZ42&gt;=8,"B+",IF(JZ42&gt;=7,"B",IF(JZ42&gt;=6.5,"C+",IF(JZ42&gt;=5.5,"C",IF(JZ42&gt;=5,"D+",IF(JZ42&gt;=4,"D","F")))))))</f>
        <v>F</v>
      </c>
      <c r="KC42" s="117">
        <f>IF(KB42="A",4,IF(KB42="B+",3.5,IF(KB42="B",3,IF(KB42="C+",2.5,IF(KB42="C",2,IF(KB42="D+",1.5,IF(KB42="D",1,0)))))))</f>
        <v>0</v>
      </c>
      <c r="KD42" s="117" t="str">
        <f>TEXT(KC42,"0.0")</f>
        <v>0.0</v>
      </c>
      <c r="KE42" s="10">
        <v>2</v>
      </c>
      <c r="KF42" s="27"/>
      <c r="KG42" s="884">
        <f>GJ42+GU42+HF42+HQ42+IB42+IM42+IX42+JI42+JT42+KE42</f>
        <v>25</v>
      </c>
      <c r="KH42" s="885">
        <f>(GH42*GJ42+GS42*GU42+HD42*HF42+HO42*HQ42+HZ42*IB42+IK42*IM42+IV42*IX42+JG42*JI42+JR42*JT42+KC42*KE42)/KG42</f>
        <v>1.08</v>
      </c>
      <c r="KI42" s="886" t="str">
        <f>TEXT(KH42,"0.00")</f>
        <v>1.08</v>
      </c>
      <c r="KJ42" s="521" t="str">
        <f>IF(AND(KH42&lt;1),"Cảnh báo KQHT","Lên lớp")</f>
        <v>Lên lớp</v>
      </c>
      <c r="KK42" s="887">
        <f>FS42+KG42</f>
        <v>61</v>
      </c>
      <c r="KL42" s="885">
        <f>(CI42*CH42+FP42*FO42+KH42*KG42)/KK42</f>
        <v>1.3688524590163935</v>
      </c>
      <c r="KM42" s="886" t="str">
        <f>TEXT(KL42,"0.00")</f>
        <v>1.37</v>
      </c>
      <c r="KN42" s="888">
        <f>GK42+GV42+HG42+HR42+IC42+IN42+IY42+JJ42+JU42+KF42</f>
        <v>12</v>
      </c>
      <c r="KO42" s="889">
        <f xml:space="preserve"> (KF42*JZ42+JU42*JO42+JJ42*JD42+IY42*IS42+IN42*IH42+IC42*HW42+HR42*HL42+HG42*HA42+GV42*GP42+GK42*GE42)/KN42</f>
        <v>6.2833333333333323</v>
      </c>
      <c r="KP42" s="890">
        <f xml:space="preserve"> (GH42*GK42+GS42*GV42+HD42*HG42+HO42*HR42+HZ42*IC42+IK42*IN42+IV42*IY42+JG42*JJ42+JR42*JU42+KC42*KF42)/KN42</f>
        <v>2.25</v>
      </c>
      <c r="KQ42" s="891">
        <f>FV42+KN42</f>
        <v>44</v>
      </c>
      <c r="KR42" s="892">
        <f xml:space="preserve"> (KO42*KN42+FV42*FW42)/KQ42</f>
        <v>5.7659090909090907</v>
      </c>
      <c r="KS42" s="893">
        <f xml:space="preserve"> (FV42*FX42+KP42*KN42)/KQ42</f>
        <v>1.8977272727272727</v>
      </c>
      <c r="KT42" s="521" t="str">
        <f>IF(AND(KS42&lt;1.4),"Cảnh báo KQHT","Lên lớp")</f>
        <v>Lên lớp</v>
      </c>
      <c r="KU42" s="1235"/>
      <c r="KV42" s="1669"/>
      <c r="KW42" s="1682"/>
      <c r="KX42" s="9"/>
      <c r="KY42" s="5">
        <f>ROUND((KV42*0.4+KW42*0.6),1)</f>
        <v>0</v>
      </c>
      <c r="KZ42" s="25">
        <f>ROUND(MAX((KV42*0.4+KW42*0.6),(KV42*0.4+KX42*0.6)),1)</f>
        <v>0</v>
      </c>
      <c r="LA42" s="176" t="str">
        <f>TEXT(KZ42,"0.0")</f>
        <v>0.0</v>
      </c>
      <c r="LB42" s="118" t="str">
        <f>IF(KZ42&gt;=8.5,"A",IF(KZ42&gt;=8,"B+",IF(KZ42&gt;=7,"B",IF(KZ42&gt;=6.5,"C+",IF(KZ42&gt;=5.5,"C",IF(KZ42&gt;=5,"D+",IF(KZ42&gt;=4,"D","F")))))))</f>
        <v>F</v>
      </c>
      <c r="LC42" s="117">
        <f>IF(LB42="A",4,IF(LB42="B+",3.5,IF(LB42="B",3,IF(LB42="C+",2.5,IF(LB42="C",2,IF(LB42="D+",1.5,IF(LB42="D",1,0)))))))</f>
        <v>0</v>
      </c>
      <c r="LD42" s="117" t="str">
        <f>TEXT(LC42,"0.0")</f>
        <v>0.0</v>
      </c>
      <c r="LE42" s="10">
        <v>4</v>
      </c>
      <c r="LF42" s="27"/>
      <c r="LG42" s="185"/>
      <c r="LH42" s="97"/>
      <c r="LI42" s="97"/>
      <c r="LJ42" s="5">
        <f>ROUND((LG42*0.4+LH42*0.6),1)</f>
        <v>0</v>
      </c>
      <c r="LK42" s="25">
        <f>ROUND(MAX((LG42*0.4+LH42*0.6),(LG42*0.4+LI42*0.6)),1)</f>
        <v>0</v>
      </c>
      <c r="LL42" s="176" t="str">
        <f>TEXT(LK42,"0.0")</f>
        <v>0.0</v>
      </c>
      <c r="LM42" s="118" t="str">
        <f>IF(LK42&gt;=8.5,"A",IF(LK42&gt;=8,"B+",IF(LK42&gt;=7,"B",IF(LK42&gt;=6.5,"C+",IF(LK42&gt;=5.5,"C",IF(LK42&gt;=5,"D+",IF(LK42&gt;=4,"D","F")))))))</f>
        <v>F</v>
      </c>
      <c r="LN42" s="117">
        <f>IF(LM42="A",4,IF(LM42="B+",3.5,IF(LM42="B",3,IF(LM42="C+",2.5,IF(LM42="C",2,IF(LM42="D+",1.5,IF(LM42="D",1,0)))))))</f>
        <v>0</v>
      </c>
      <c r="LO42" s="117" t="str">
        <f>TEXT(LN42,"0.0")</f>
        <v>0.0</v>
      </c>
      <c r="LP42" s="10">
        <v>1</v>
      </c>
      <c r="LQ42" s="27"/>
      <c r="LR42" s="1622">
        <v>0</v>
      </c>
      <c r="LS42" s="121"/>
      <c r="LT42" s="1624"/>
      <c r="LU42" s="5">
        <f>ROUND((LR42*0.4+LS42*0.6),1)</f>
        <v>0</v>
      </c>
      <c r="LV42" s="25">
        <f>ROUND(MAX((LR42*0.4+LS42*0.6),(LR42*0.4+LT42*0.6)),1)</f>
        <v>0</v>
      </c>
      <c r="LW42" s="176" t="str">
        <f>TEXT(LV42,"0.0")</f>
        <v>0.0</v>
      </c>
      <c r="LX42" s="118" t="str">
        <f>IF(LV42&gt;=8.5,"A",IF(LV42&gt;=8,"B+",IF(LV42&gt;=7,"B",IF(LV42&gt;=6.5,"C+",IF(LV42&gt;=5.5,"C",IF(LV42&gt;=5,"D+",IF(LV42&gt;=4,"D","F")))))))</f>
        <v>F</v>
      </c>
      <c r="LY42" s="117">
        <f>IF(LX42="A",4,IF(LX42="B+",3.5,IF(LX42="B",3,IF(LX42="C+",2.5,IF(LX42="C",2,IF(LX42="D+",1.5,IF(LX42="D",1,0)))))))</f>
        <v>0</v>
      </c>
      <c r="LZ42" s="117" t="str">
        <f>TEXT(LY42,"0.0")</f>
        <v>0.0</v>
      </c>
      <c r="MA42" s="10">
        <v>1</v>
      </c>
      <c r="MB42" s="27"/>
      <c r="MC42" s="278">
        <v>0</v>
      </c>
      <c r="MD42" s="800"/>
      <c r="ME42" s="5"/>
      <c r="MF42" s="53">
        <f>ROUND((MC42*0.4+MD42*0.6),1)</f>
        <v>0</v>
      </c>
      <c r="MG42" s="54">
        <f>ROUND(MAX((MC42*0.4+MD42*0.6),(MC42*0.4+ME42*0.6)),1)</f>
        <v>0</v>
      </c>
      <c r="MH42" s="183" t="str">
        <f>TEXT(MG42,"0.0")</f>
        <v>0.0</v>
      </c>
      <c r="MI42" s="51" t="str">
        <f>IF(MG42&gt;=8.5,"A",IF(MG42&gt;=8,"B+",IF(MG42&gt;=7,"B",IF(MG42&gt;=6.5,"C+",IF(MG42&gt;=5.5,"C",IF(MG42&gt;=5,"D+",IF(MG42&gt;=4,"D","F")))))))</f>
        <v>F</v>
      </c>
      <c r="MJ42" s="55">
        <f>IF(MI42="A",4,IF(MI42="B+",3.5,IF(MI42="B",3,IF(MI42="C+",2.5,IF(MI42="C",2,IF(MI42="D+",1.5,IF(MI42="D",1,0)))))))</f>
        <v>0</v>
      </c>
      <c r="MK42" s="55" t="str">
        <f>TEXT(MJ42,"0.0")</f>
        <v>0.0</v>
      </c>
      <c r="ML42" s="170">
        <v>2</v>
      </c>
      <c r="MM42" s="401"/>
      <c r="MN42" s="1669"/>
      <c r="MO42" s="1682"/>
      <c r="MP42" s="9"/>
      <c r="MQ42" s="53">
        <f>ROUND((MN42*0.4+MO42*0.6),1)</f>
        <v>0</v>
      </c>
      <c r="MR42" s="54">
        <f>ROUND(MAX((MN42*0.4+MO42*0.6),(MN42*0.4+MP42*0.6)),1)</f>
        <v>0</v>
      </c>
      <c r="MS42" s="183" t="str">
        <f>TEXT(MR42,"0.0")</f>
        <v>0.0</v>
      </c>
      <c r="MT42" s="51" t="str">
        <f>IF(MR42&gt;=8.5,"A",IF(MR42&gt;=8,"B+",IF(MR42&gt;=7,"B",IF(MR42&gt;=6.5,"C+",IF(MR42&gt;=5.5,"C",IF(MR42&gt;=5,"D+",IF(MR42&gt;=4,"D","F")))))))</f>
        <v>F</v>
      </c>
      <c r="MU42" s="55">
        <f>IF(MT42="A",4,IF(MT42="B+",3.5,IF(MT42="B",3,IF(MT42="C+",2.5,IF(MT42="C",2,IF(MT42="D+",1.5,IF(MT42="D",1,0)))))))</f>
        <v>0</v>
      </c>
      <c r="MV42" s="55" t="str">
        <f>TEXT(MU42,"0.0")</f>
        <v>0.0</v>
      </c>
      <c r="MW42" s="170">
        <v>2</v>
      </c>
      <c r="MX42" s="401"/>
      <c r="MY42" s="1715"/>
      <c r="MZ42" s="1711"/>
      <c r="NA42" s="9"/>
      <c r="NB42" s="53">
        <f>ROUND((MY42*0.4+MZ42*0.6),1)</f>
        <v>0</v>
      </c>
      <c r="NC42" s="54">
        <f>ROUND(MAX((MY42*0.4+MZ42*0.6),(MY42*0.4+NA42*0.6)),1)</f>
        <v>0</v>
      </c>
      <c r="ND42" s="183" t="str">
        <f>TEXT(NC42,"0.0")</f>
        <v>0.0</v>
      </c>
      <c r="NE42" s="51" t="str">
        <f>IF(NC42&gt;=8.5,"A",IF(NC42&gt;=8,"B+",IF(NC42&gt;=7,"B",IF(NC42&gt;=6.5,"C+",IF(NC42&gt;=5.5,"C",IF(NC42&gt;=5,"D+",IF(NC42&gt;=4,"D","F")))))))</f>
        <v>F</v>
      </c>
      <c r="NF42" s="55">
        <f>IF(NE42="A",4,IF(NE42="B+",3.5,IF(NE42="B",3,IF(NE42="C+",2.5,IF(NE42="C",2,IF(NE42="D+",1.5,IF(NE42="D",1,0)))))))</f>
        <v>0</v>
      </c>
      <c r="NG42" s="55" t="str">
        <f>TEXT(NF42,"0.0")</f>
        <v>0.0</v>
      </c>
      <c r="NH42" s="170">
        <v>2</v>
      </c>
      <c r="NI42" s="401"/>
      <c r="NJ42" s="1719">
        <f>LE42+LP42+MA42+ML42+MW42+NH42</f>
        <v>12</v>
      </c>
      <c r="NK42" s="1720">
        <f>(LC42*LE42+LN42*LP42+LY42*MA42+MJ42*ML42+MU42*MW42+NH42*NF42)/NJ42</f>
        <v>0</v>
      </c>
      <c r="NL42" s="1721" t="str">
        <f>TEXT(NK42,"0.00")</f>
        <v>0.00</v>
      </c>
    </row>
    <row r="43" spans="1:376" ht="18.75" x14ac:dyDescent="0.3">
      <c r="G43" s="208"/>
      <c r="H43" s="207"/>
    </row>
    <row r="44" spans="1:376" ht="18.75" x14ac:dyDescent="0.3">
      <c r="G44" s="208"/>
      <c r="H44" s="207"/>
    </row>
    <row r="45" spans="1:376" ht="18.75" x14ac:dyDescent="0.3">
      <c r="G45" s="208"/>
      <c r="H45" s="207"/>
    </row>
    <row r="46" spans="1:376" ht="18.75" x14ac:dyDescent="0.3">
      <c r="G46" s="208"/>
      <c r="H46" s="207"/>
    </row>
    <row r="47" spans="1:376" ht="18.75" x14ac:dyDescent="0.3">
      <c r="G47" s="208"/>
      <c r="H47" s="207"/>
    </row>
    <row r="48" spans="1:376" ht="18.75" x14ac:dyDescent="0.3">
      <c r="G48" s="208"/>
      <c r="H48" s="207"/>
    </row>
    <row r="49" spans="7:8" ht="18.75" x14ac:dyDescent="0.3">
      <c r="G49" s="208"/>
      <c r="H49" s="207"/>
    </row>
    <row r="50" spans="7:8" ht="18.75" x14ac:dyDescent="0.3">
      <c r="H50" s="207"/>
    </row>
    <row r="51" spans="7:8" ht="18.75" x14ac:dyDescent="0.3">
      <c r="H51" s="207"/>
    </row>
    <row r="52" spans="7:8" ht="18.75" x14ac:dyDescent="0.3">
      <c r="H52" s="207"/>
    </row>
    <row r="53" spans="7:8" ht="18.75" x14ac:dyDescent="0.3">
      <c r="H53" s="207"/>
    </row>
    <row r="54" spans="7:8" ht="18.75" x14ac:dyDescent="0.3">
      <c r="H54" s="207"/>
    </row>
    <row r="55" spans="7:8" ht="18.75" x14ac:dyDescent="0.3">
      <c r="H55" s="207"/>
    </row>
    <row r="56" spans="7:8" ht="18.75" x14ac:dyDescent="0.3">
      <c r="H56" s="207"/>
    </row>
    <row r="57" spans="7:8" ht="18.75" x14ac:dyDescent="0.3">
      <c r="H57" s="207"/>
    </row>
    <row r="58" spans="7:8" ht="18.75" x14ac:dyDescent="0.3">
      <c r="H58" s="207"/>
    </row>
    <row r="59" spans="7:8" ht="18.75" x14ac:dyDescent="0.3">
      <c r="H59" s="207"/>
    </row>
    <row r="60" spans="7:8" ht="18.75" x14ac:dyDescent="0.3">
      <c r="H60" s="207"/>
    </row>
    <row r="61" spans="7:8" ht="18.75" x14ac:dyDescent="0.3">
      <c r="H61" s="207"/>
    </row>
    <row r="62" spans="7:8" ht="18.75" x14ac:dyDescent="0.3">
      <c r="H62" s="207"/>
    </row>
    <row r="63" spans="7:8" ht="18.75" x14ac:dyDescent="0.3">
      <c r="H63" s="207"/>
    </row>
    <row r="64" spans="7:8" ht="18.75" x14ac:dyDescent="0.3">
      <c r="H64" s="207"/>
    </row>
  </sheetData>
  <autoFilter ref="A1:NL1"/>
  <conditionalFormatting sqref="IG1:IL1 MF1:MK1 MQ1:MV1 NB1:NG1 IH2:II22 IH41:II42">
    <cfRule type="cellIs" dxfId="6" priority="6" operator="lessThan">
      <formula>3.95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A47"/>
  <sheetViews>
    <sheetView tabSelected="1" zoomScale="80" zoomScaleNormal="80" workbookViewId="0">
      <pane xSplit="5" ySplit="1" topLeftCell="MU2" activePane="bottomRight" state="frozen"/>
      <selection pane="topRight"/>
      <selection pane="bottomLeft"/>
      <selection pane="bottomRight" activeCell="NB1" sqref="NB1:NQ1048576"/>
    </sheetView>
  </sheetViews>
  <sheetFormatPr defaultColWidth="4.5703125" defaultRowHeight="17.25" customHeight="1" x14ac:dyDescent="0.25"/>
  <cols>
    <col min="1" max="1" width="5.85546875" style="19" customWidth="1"/>
    <col min="2" max="2" width="10.7109375" style="26" customWidth="1"/>
    <col min="3" max="3" width="14.85546875" style="19" customWidth="1"/>
    <col min="4" max="4" width="22.42578125" style="19" customWidth="1"/>
    <col min="5" max="5" width="10.140625" style="19" customWidth="1"/>
    <col min="6" max="6" width="21.85546875" style="19" customWidth="1"/>
    <col min="7" max="7" width="13.85546875" style="19" customWidth="1"/>
    <col min="8" max="8" width="7.5703125" style="26" customWidth="1"/>
    <col min="9" max="9" width="27.42578125" style="26" customWidth="1"/>
    <col min="10" max="10" width="4.85546875" style="19" bestFit="1" customWidth="1"/>
    <col min="11" max="11" width="4.5703125" style="20"/>
    <col min="12" max="14" width="4.5703125" style="19"/>
    <col min="15" max="15" width="4.85546875" style="19" bestFit="1" customWidth="1"/>
    <col min="16" max="16" width="4.5703125" style="20"/>
    <col min="17" max="19" width="4.5703125" style="19"/>
    <col min="20" max="20" width="4.85546875" style="19" bestFit="1" customWidth="1"/>
    <col min="21" max="24" width="4.5703125" style="19"/>
    <col min="25" max="25" width="4.5703125" style="20"/>
    <col min="26" max="28" width="4.5703125" style="19"/>
    <col min="29" max="31" width="4.85546875" style="19" bestFit="1" customWidth="1"/>
    <col min="32" max="35" width="4.5703125" style="19"/>
    <col min="36" max="36" width="4.5703125" style="20"/>
    <col min="37" max="40" width="4.5703125" style="19"/>
    <col min="41" max="42" width="4.85546875" style="19" bestFit="1" customWidth="1"/>
    <col min="43" max="46" width="4.5703125" style="19"/>
    <col min="47" max="47" width="4.5703125" style="20"/>
    <col min="48" max="52" width="4.5703125" style="19"/>
    <col min="53" max="53" width="4.85546875" style="19" bestFit="1" customWidth="1"/>
    <col min="54" max="57" width="4.5703125" style="19"/>
    <col min="58" max="58" width="4.5703125" style="20"/>
    <col min="59" max="62" width="4.5703125" style="19"/>
    <col min="63" max="63" width="4.85546875" style="19" bestFit="1" customWidth="1"/>
    <col min="64" max="64" width="4.42578125" style="19" customWidth="1"/>
    <col min="65" max="66" width="4.5703125" style="19"/>
    <col min="67" max="67" width="4.85546875" style="19" customWidth="1"/>
    <col min="68" max="68" width="4.5703125" style="19"/>
    <col min="69" max="69" width="4.5703125" style="20"/>
    <col min="70" max="70" width="5" style="19" customWidth="1"/>
    <col min="71" max="71" width="4.5703125" style="19"/>
    <col min="72" max="72" width="5" style="19" customWidth="1"/>
    <col min="73" max="73" width="4.42578125" style="19" customWidth="1"/>
    <col min="74" max="74" width="5.140625" style="19" customWidth="1"/>
    <col min="75" max="75" width="4.85546875" style="19" bestFit="1" customWidth="1"/>
    <col min="76" max="79" width="4.5703125" style="19"/>
    <col min="80" max="80" width="4.5703125" style="20"/>
    <col min="81" max="84" width="4.5703125" style="19"/>
    <col min="85" max="85" width="4.85546875" style="19" bestFit="1" customWidth="1"/>
    <col min="86" max="86" width="5.28515625" style="19" customWidth="1"/>
    <col min="87" max="87" width="5.85546875" style="19" customWidth="1"/>
    <col min="88" max="88" width="6.140625" style="19" customWidth="1"/>
    <col min="89" max="89" width="18.28515625" style="19" customWidth="1"/>
    <col min="90" max="90" width="5.85546875" style="19" customWidth="1"/>
    <col min="91" max="91" width="6.85546875" style="19" customWidth="1"/>
    <col min="92" max="92" width="13.5703125" style="19" customWidth="1"/>
    <col min="93" max="93" width="9.140625" style="19" customWidth="1"/>
    <col min="94" max="98" width="4.28515625" style="19" customWidth="1"/>
    <col min="99" max="99" width="4.28515625" style="20" customWidth="1"/>
    <col min="100" max="104" width="4.28515625" style="19" customWidth="1"/>
    <col min="105" max="105" width="5.7109375" bestFit="1" customWidth="1"/>
    <col min="116" max="116" width="4.7109375" customWidth="1"/>
    <col min="136" max="137" width="4.85546875" bestFit="1" customWidth="1"/>
    <col min="138" max="138" width="4.5703125" customWidth="1"/>
    <col min="150" max="150" width="5.7109375" bestFit="1" customWidth="1"/>
    <col min="159" max="159" width="4.85546875" bestFit="1" customWidth="1"/>
    <col min="160" max="160" width="5.140625" customWidth="1"/>
    <col min="169" max="169" width="4.85546875" bestFit="1" customWidth="1"/>
    <col min="171" max="171" width="4.85546875" customWidth="1"/>
    <col min="180" max="181" width="4.85546875" bestFit="1" customWidth="1"/>
    <col min="183" max="183" width="5.85546875" customWidth="1"/>
    <col min="184" max="184" width="6.7109375" customWidth="1"/>
    <col min="185" max="185" width="16.5703125" customWidth="1"/>
    <col min="187" max="187" width="6.7109375" customWidth="1"/>
    <col min="188" max="188" width="6.85546875" customWidth="1"/>
    <col min="189" max="189" width="6.42578125" customWidth="1"/>
    <col min="190" max="190" width="7.85546875" customWidth="1"/>
    <col min="191" max="191" width="7" customWidth="1"/>
    <col min="192" max="192" width="8.7109375" customWidth="1"/>
    <col min="193" max="193" width="9.140625" customWidth="1"/>
    <col min="194" max="205" width="4.42578125" customWidth="1"/>
    <col min="216" max="216" width="4.5703125" customWidth="1"/>
    <col min="227" max="227" width="5" customWidth="1"/>
    <col min="238" max="238" width="4.85546875" customWidth="1"/>
    <col min="248" max="248" width="4.85546875" bestFit="1" customWidth="1"/>
    <col min="249" max="249" width="4.85546875" customWidth="1"/>
    <col min="259" max="259" width="5" bestFit="1" customWidth="1"/>
    <col min="260" max="260" width="4.28515625" customWidth="1"/>
    <col min="271" max="271" width="4.28515625" customWidth="1"/>
    <col min="283" max="283" width="5.5703125" customWidth="1"/>
    <col min="284" max="284" width="6.28515625" customWidth="1"/>
    <col min="285" max="285" width="10.5703125" customWidth="1"/>
    <col min="287" max="288" width="5.85546875" customWidth="1"/>
    <col min="290" max="290" width="5.7109375" customWidth="1"/>
    <col min="291" max="291" width="6.140625" customWidth="1"/>
    <col min="293" max="293" width="6.5703125" customWidth="1"/>
    <col min="294" max="294" width="7.28515625" customWidth="1"/>
    <col min="295" max="295" width="10.28515625" customWidth="1"/>
    <col min="296" max="296" width="7.28515625" customWidth="1"/>
    <col min="297" max="297" width="4.85546875" bestFit="1" customWidth="1"/>
    <col min="308" max="308" width="4.85546875" bestFit="1" customWidth="1"/>
    <col min="309" max="309" width="4.5703125" customWidth="1"/>
    <col min="318" max="318" width="5.5703125" bestFit="1" customWidth="1"/>
    <col min="319" max="319" width="4.42578125" customWidth="1"/>
    <col min="328" max="329" width="5.5703125" bestFit="1" customWidth="1"/>
    <col min="330" max="330" width="4.85546875" customWidth="1"/>
    <col min="339" max="339" width="4.85546875" customWidth="1"/>
    <col min="340" max="340" width="5" customWidth="1"/>
    <col min="342" max="342" width="5.7109375" bestFit="1" customWidth="1"/>
    <col min="361" max="361" width="5.5703125" bestFit="1" customWidth="1"/>
    <col min="363" max="365" width="8" customWidth="1"/>
  </cols>
  <sheetData>
    <row r="1" spans="1:365" ht="204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1" t="s">
        <v>5</v>
      </c>
      <c r="H1" s="184" t="s">
        <v>6</v>
      </c>
      <c r="I1" s="2" t="s">
        <v>7</v>
      </c>
      <c r="J1" s="52" t="s">
        <v>8</v>
      </c>
      <c r="K1" s="181" t="s">
        <v>281</v>
      </c>
      <c r="L1" s="41" t="s">
        <v>53</v>
      </c>
      <c r="M1" s="64" t="s">
        <v>54</v>
      </c>
      <c r="N1" s="70" t="s">
        <v>55</v>
      </c>
      <c r="O1" s="52" t="s">
        <v>56</v>
      </c>
      <c r="P1" s="181" t="s">
        <v>282</v>
      </c>
      <c r="Q1" s="41" t="s">
        <v>57</v>
      </c>
      <c r="R1" s="64" t="s">
        <v>117</v>
      </c>
      <c r="S1" s="69" t="s">
        <v>59</v>
      </c>
      <c r="T1" s="34" t="s">
        <v>60</v>
      </c>
      <c r="U1" s="35" t="s">
        <v>118</v>
      </c>
      <c r="V1" s="35" t="s">
        <v>119</v>
      </c>
      <c r="W1" s="36" t="s">
        <v>120</v>
      </c>
      <c r="X1" s="40" t="s">
        <v>105</v>
      </c>
      <c r="Y1" s="177" t="s">
        <v>123</v>
      </c>
      <c r="Z1" s="41" t="s">
        <v>121</v>
      </c>
      <c r="AA1" s="63" t="s">
        <v>122</v>
      </c>
      <c r="AB1" s="42" t="s">
        <v>123</v>
      </c>
      <c r="AC1" s="37" t="s">
        <v>105</v>
      </c>
      <c r="AD1" s="39" t="s">
        <v>105</v>
      </c>
      <c r="AE1" s="34" t="s">
        <v>60</v>
      </c>
      <c r="AF1" s="35" t="s">
        <v>73</v>
      </c>
      <c r="AG1" s="35" t="s">
        <v>74</v>
      </c>
      <c r="AH1" s="36" t="s">
        <v>75</v>
      </c>
      <c r="AI1" s="40" t="s">
        <v>11</v>
      </c>
      <c r="AJ1" s="177" t="s">
        <v>78</v>
      </c>
      <c r="AK1" s="41" t="s">
        <v>76</v>
      </c>
      <c r="AL1" s="63" t="s">
        <v>77</v>
      </c>
      <c r="AM1" s="42" t="s">
        <v>78</v>
      </c>
      <c r="AN1" s="37" t="s">
        <v>11</v>
      </c>
      <c r="AO1" s="39" t="s">
        <v>11</v>
      </c>
      <c r="AP1" s="34" t="s">
        <v>60</v>
      </c>
      <c r="AQ1" s="35" t="s">
        <v>79</v>
      </c>
      <c r="AR1" s="35" t="s">
        <v>80</v>
      </c>
      <c r="AS1" s="36" t="s">
        <v>81</v>
      </c>
      <c r="AT1" s="40" t="s">
        <v>12</v>
      </c>
      <c r="AU1" s="177" t="s">
        <v>84</v>
      </c>
      <c r="AV1" s="41" t="s">
        <v>82</v>
      </c>
      <c r="AW1" s="63" t="s">
        <v>83</v>
      </c>
      <c r="AX1" s="42" t="s">
        <v>84</v>
      </c>
      <c r="AY1" s="37" t="s">
        <v>12</v>
      </c>
      <c r="AZ1" s="39" t="s">
        <v>12</v>
      </c>
      <c r="BA1" s="34" t="s">
        <v>60</v>
      </c>
      <c r="BB1" s="35" t="s">
        <v>132</v>
      </c>
      <c r="BC1" s="35" t="s">
        <v>133</v>
      </c>
      <c r="BD1" s="36" t="s">
        <v>134</v>
      </c>
      <c r="BE1" s="40" t="s">
        <v>107</v>
      </c>
      <c r="BF1" s="177" t="s">
        <v>137</v>
      </c>
      <c r="BG1" s="41" t="s">
        <v>135</v>
      </c>
      <c r="BH1" s="63" t="s">
        <v>136</v>
      </c>
      <c r="BI1" s="42" t="s">
        <v>137</v>
      </c>
      <c r="BJ1" s="37" t="s">
        <v>138</v>
      </c>
      <c r="BK1" s="39" t="s">
        <v>138</v>
      </c>
      <c r="BL1" s="34" t="s">
        <v>60</v>
      </c>
      <c r="BM1" s="35" t="s">
        <v>139</v>
      </c>
      <c r="BN1" s="35" t="s">
        <v>140</v>
      </c>
      <c r="BO1" s="36" t="s">
        <v>141</v>
      </c>
      <c r="BP1" s="40" t="s">
        <v>108</v>
      </c>
      <c r="BQ1" s="177" t="s">
        <v>144</v>
      </c>
      <c r="BR1" s="41" t="s">
        <v>142</v>
      </c>
      <c r="BS1" s="63" t="s">
        <v>143</v>
      </c>
      <c r="BT1" s="42" t="s">
        <v>144</v>
      </c>
      <c r="BU1" s="37" t="s">
        <v>145</v>
      </c>
      <c r="BV1" s="90" t="s">
        <v>145</v>
      </c>
      <c r="BW1" s="91" t="s">
        <v>60</v>
      </c>
      <c r="BX1" s="85" t="s">
        <v>61</v>
      </c>
      <c r="BY1" s="85" t="s">
        <v>62</v>
      </c>
      <c r="BZ1" s="86" t="s">
        <v>63</v>
      </c>
      <c r="CA1" s="87" t="s">
        <v>9</v>
      </c>
      <c r="CB1" s="179" t="s">
        <v>66</v>
      </c>
      <c r="CC1" s="92" t="s">
        <v>64</v>
      </c>
      <c r="CD1" s="93" t="s">
        <v>65</v>
      </c>
      <c r="CE1" s="94" t="s">
        <v>66</v>
      </c>
      <c r="CF1" s="95" t="s">
        <v>9</v>
      </c>
      <c r="CG1" s="96" t="s">
        <v>9</v>
      </c>
      <c r="CH1" s="99" t="s">
        <v>93</v>
      </c>
      <c r="CI1" s="100" t="s">
        <v>94</v>
      </c>
      <c r="CJ1" s="101" t="s">
        <v>95</v>
      </c>
      <c r="CK1" s="102" t="s">
        <v>279</v>
      </c>
      <c r="CL1" s="103" t="s">
        <v>96</v>
      </c>
      <c r="CM1" s="104" t="s">
        <v>97</v>
      </c>
      <c r="CN1" s="102" t="s">
        <v>98</v>
      </c>
      <c r="CO1" s="102" t="s">
        <v>280</v>
      </c>
      <c r="CP1" s="432" t="s">
        <v>60</v>
      </c>
      <c r="CQ1" s="433" t="s">
        <v>124</v>
      </c>
      <c r="CR1" s="433" t="s">
        <v>125</v>
      </c>
      <c r="CS1" s="434" t="s">
        <v>126</v>
      </c>
      <c r="CT1" s="1779" t="s">
        <v>106</v>
      </c>
      <c r="CU1" s="435" t="s">
        <v>129</v>
      </c>
      <c r="CV1" s="435" t="s">
        <v>127</v>
      </c>
      <c r="CW1" s="435" t="s">
        <v>128</v>
      </c>
      <c r="CX1" s="435" t="s">
        <v>129</v>
      </c>
      <c r="CY1" s="436" t="s">
        <v>130</v>
      </c>
      <c r="CZ1" s="437" t="s">
        <v>131</v>
      </c>
      <c r="DA1" s="414" t="s">
        <v>60</v>
      </c>
      <c r="DB1" s="85" t="s">
        <v>561</v>
      </c>
      <c r="DC1" s="85" t="s">
        <v>562</v>
      </c>
      <c r="DD1" s="86" t="s">
        <v>563</v>
      </c>
      <c r="DE1" s="87" t="s">
        <v>564</v>
      </c>
      <c r="DF1" s="415" t="s">
        <v>565</v>
      </c>
      <c r="DG1" s="416" t="s">
        <v>566</v>
      </c>
      <c r="DH1" s="417" t="s">
        <v>567</v>
      </c>
      <c r="DI1" s="417" t="s">
        <v>568</v>
      </c>
      <c r="DJ1" s="418" t="s">
        <v>569</v>
      </c>
      <c r="DK1" s="419" t="s">
        <v>569</v>
      </c>
      <c r="DL1" s="414" t="s">
        <v>60</v>
      </c>
      <c r="DM1" s="85" t="s">
        <v>570</v>
      </c>
      <c r="DN1" s="85" t="s">
        <v>571</v>
      </c>
      <c r="DO1" s="86" t="s">
        <v>572</v>
      </c>
      <c r="DP1" s="87" t="s">
        <v>573</v>
      </c>
      <c r="DQ1" s="415" t="s">
        <v>574</v>
      </c>
      <c r="DR1" s="416" t="s">
        <v>575</v>
      </c>
      <c r="DS1" s="417" t="s">
        <v>576</v>
      </c>
      <c r="DT1" s="417" t="s">
        <v>574</v>
      </c>
      <c r="DU1" s="418" t="s">
        <v>573</v>
      </c>
      <c r="DV1" s="419" t="s">
        <v>577</v>
      </c>
      <c r="DW1" s="414" t="s">
        <v>60</v>
      </c>
      <c r="DX1" s="85" t="s">
        <v>578</v>
      </c>
      <c r="DY1" s="85" t="s">
        <v>579</v>
      </c>
      <c r="DZ1" s="86" t="s">
        <v>580</v>
      </c>
      <c r="EA1" s="87" t="s">
        <v>581</v>
      </c>
      <c r="EB1" s="415" t="s">
        <v>582</v>
      </c>
      <c r="EC1" s="416" t="s">
        <v>583</v>
      </c>
      <c r="ED1" s="417" t="s">
        <v>584</v>
      </c>
      <c r="EE1" s="417" t="s">
        <v>582</v>
      </c>
      <c r="EF1" s="418" t="s">
        <v>581</v>
      </c>
      <c r="EG1" s="419" t="s">
        <v>581</v>
      </c>
      <c r="EH1" s="414" t="s">
        <v>60</v>
      </c>
      <c r="EI1" s="85" t="s">
        <v>585</v>
      </c>
      <c r="EJ1" s="85" t="s">
        <v>586</v>
      </c>
      <c r="EK1" s="86" t="s">
        <v>587</v>
      </c>
      <c r="EL1" s="87" t="s">
        <v>588</v>
      </c>
      <c r="EM1" s="415" t="s">
        <v>589</v>
      </c>
      <c r="EN1" s="416" t="s">
        <v>590</v>
      </c>
      <c r="EO1" s="417" t="s">
        <v>591</v>
      </c>
      <c r="EP1" s="417" t="s">
        <v>589</v>
      </c>
      <c r="EQ1" s="418" t="s">
        <v>592</v>
      </c>
      <c r="ER1" s="419" t="s">
        <v>592</v>
      </c>
      <c r="ES1" s="414" t="s">
        <v>60</v>
      </c>
      <c r="ET1" s="85" t="s">
        <v>593</v>
      </c>
      <c r="EU1" s="85" t="s">
        <v>594</v>
      </c>
      <c r="EV1" s="86" t="s">
        <v>595</v>
      </c>
      <c r="EW1" s="87" t="s">
        <v>596</v>
      </c>
      <c r="EX1" s="415" t="s">
        <v>597</v>
      </c>
      <c r="EY1" s="416" t="s">
        <v>598</v>
      </c>
      <c r="EZ1" s="417" t="s">
        <v>599</v>
      </c>
      <c r="FA1" s="417" t="s">
        <v>597</v>
      </c>
      <c r="FB1" s="418" t="s">
        <v>600</v>
      </c>
      <c r="FC1" s="418" t="s">
        <v>600</v>
      </c>
      <c r="FD1" s="414" t="s">
        <v>60</v>
      </c>
      <c r="FE1" s="85" t="s">
        <v>601</v>
      </c>
      <c r="FF1" s="85" t="s">
        <v>602</v>
      </c>
      <c r="FG1" s="86" t="s">
        <v>603</v>
      </c>
      <c r="FH1" s="87" t="s">
        <v>604</v>
      </c>
      <c r="FI1" s="415" t="s">
        <v>605</v>
      </c>
      <c r="FJ1" s="416" t="s">
        <v>606</v>
      </c>
      <c r="FK1" s="417" t="s">
        <v>607</v>
      </c>
      <c r="FL1" s="417" t="s">
        <v>605</v>
      </c>
      <c r="FM1" s="418" t="s">
        <v>608</v>
      </c>
      <c r="FN1" s="419" t="s">
        <v>604</v>
      </c>
      <c r="FO1" s="414" t="s">
        <v>60</v>
      </c>
      <c r="FP1" s="85" t="s">
        <v>609</v>
      </c>
      <c r="FQ1" s="85" t="s">
        <v>610</v>
      </c>
      <c r="FR1" s="86" t="s">
        <v>611</v>
      </c>
      <c r="FS1" s="87" t="s">
        <v>612</v>
      </c>
      <c r="FT1" s="415" t="s">
        <v>613</v>
      </c>
      <c r="FU1" s="416" t="s">
        <v>614</v>
      </c>
      <c r="FV1" s="417" t="s">
        <v>615</v>
      </c>
      <c r="FW1" s="417" t="s">
        <v>613</v>
      </c>
      <c r="FX1" s="418" t="s">
        <v>616</v>
      </c>
      <c r="FY1" s="419" t="s">
        <v>617</v>
      </c>
      <c r="FZ1" s="490" t="s">
        <v>643</v>
      </c>
      <c r="GA1" s="491" t="s">
        <v>644</v>
      </c>
      <c r="GB1" s="492" t="s">
        <v>645</v>
      </c>
      <c r="GC1" s="413" t="s">
        <v>646</v>
      </c>
      <c r="GD1" s="490" t="s">
        <v>647</v>
      </c>
      <c r="GE1" s="491" t="s">
        <v>648</v>
      </c>
      <c r="GF1" s="493" t="s">
        <v>649</v>
      </c>
      <c r="GG1" s="413" t="s">
        <v>650</v>
      </c>
      <c r="GH1" s="494" t="s">
        <v>651</v>
      </c>
      <c r="GI1" s="413" t="s">
        <v>653</v>
      </c>
      <c r="GJ1" s="495" t="s">
        <v>652</v>
      </c>
      <c r="GK1" s="496" t="s">
        <v>654</v>
      </c>
      <c r="GL1" s="414" t="s">
        <v>60</v>
      </c>
      <c r="GM1" s="85" t="s">
        <v>678</v>
      </c>
      <c r="GN1" s="85" t="s">
        <v>679</v>
      </c>
      <c r="GO1" s="86" t="s">
        <v>680</v>
      </c>
      <c r="GP1" s="87" t="s">
        <v>681</v>
      </c>
      <c r="GQ1" s="415" t="s">
        <v>682</v>
      </c>
      <c r="GR1" s="416" t="s">
        <v>683</v>
      </c>
      <c r="GS1" s="417" t="s">
        <v>684</v>
      </c>
      <c r="GT1" s="417" t="s">
        <v>682</v>
      </c>
      <c r="GU1" s="418" t="s">
        <v>681</v>
      </c>
      <c r="GV1" s="419" t="s">
        <v>685</v>
      </c>
      <c r="GW1" s="414" t="s">
        <v>60</v>
      </c>
      <c r="GX1" s="85" t="s">
        <v>686</v>
      </c>
      <c r="GY1" s="85" t="s">
        <v>687</v>
      </c>
      <c r="GZ1" s="86" t="s">
        <v>688</v>
      </c>
      <c r="HA1" s="87" t="s">
        <v>689</v>
      </c>
      <c r="HB1" s="415" t="s">
        <v>690</v>
      </c>
      <c r="HC1" s="416" t="s">
        <v>691</v>
      </c>
      <c r="HD1" s="417" t="s">
        <v>692</v>
      </c>
      <c r="HE1" s="417" t="s">
        <v>690</v>
      </c>
      <c r="HF1" s="418" t="s">
        <v>693</v>
      </c>
      <c r="HG1" s="419" t="s">
        <v>693</v>
      </c>
      <c r="HH1" s="414" t="s">
        <v>60</v>
      </c>
      <c r="HI1" s="85" t="s">
        <v>694</v>
      </c>
      <c r="HJ1" s="85" t="s">
        <v>695</v>
      </c>
      <c r="HK1" s="86" t="s">
        <v>696</v>
      </c>
      <c r="HL1" s="87" t="s">
        <v>697</v>
      </c>
      <c r="HM1" s="415" t="s">
        <v>698</v>
      </c>
      <c r="HN1" s="416" t="s">
        <v>699</v>
      </c>
      <c r="HO1" s="417" t="s">
        <v>700</v>
      </c>
      <c r="HP1" s="417" t="s">
        <v>698</v>
      </c>
      <c r="HQ1" s="418" t="s">
        <v>701</v>
      </c>
      <c r="HR1" s="419" t="s">
        <v>702</v>
      </c>
      <c r="HS1" s="752" t="s">
        <v>60</v>
      </c>
      <c r="HT1" s="753" t="s">
        <v>703</v>
      </c>
      <c r="HU1" s="753" t="s">
        <v>704</v>
      </c>
      <c r="HV1" s="754" t="s">
        <v>705</v>
      </c>
      <c r="HW1" s="755" t="s">
        <v>706</v>
      </c>
      <c r="HX1" s="756" t="s">
        <v>707</v>
      </c>
      <c r="HY1" s="757" t="s">
        <v>708</v>
      </c>
      <c r="HZ1" s="758" t="s">
        <v>709</v>
      </c>
      <c r="IA1" s="758" t="s">
        <v>707</v>
      </c>
      <c r="IB1" s="758" t="s">
        <v>710</v>
      </c>
      <c r="IC1" s="759" t="s">
        <v>710</v>
      </c>
      <c r="ID1" s="414" t="s">
        <v>60</v>
      </c>
      <c r="IE1" s="85" t="s">
        <v>711</v>
      </c>
      <c r="IF1" s="85" t="s">
        <v>712</v>
      </c>
      <c r="IG1" s="86" t="s">
        <v>713</v>
      </c>
      <c r="IH1" s="87" t="s">
        <v>714</v>
      </c>
      <c r="II1" s="415" t="s">
        <v>715</v>
      </c>
      <c r="IJ1" s="416" t="s">
        <v>716</v>
      </c>
      <c r="IK1" s="417" t="s">
        <v>717</v>
      </c>
      <c r="IL1" s="417" t="s">
        <v>715</v>
      </c>
      <c r="IM1" s="418" t="s">
        <v>718</v>
      </c>
      <c r="IN1" s="419" t="s">
        <v>719</v>
      </c>
      <c r="IO1" s="414" t="s">
        <v>60</v>
      </c>
      <c r="IP1" s="85" t="s">
        <v>720</v>
      </c>
      <c r="IQ1" s="85" t="s">
        <v>721</v>
      </c>
      <c r="IR1" s="86" t="s">
        <v>722</v>
      </c>
      <c r="IS1" s="87" t="s">
        <v>723</v>
      </c>
      <c r="IT1" s="415" t="s">
        <v>724</v>
      </c>
      <c r="IU1" s="416" t="s">
        <v>725</v>
      </c>
      <c r="IV1" s="417" t="s">
        <v>726</v>
      </c>
      <c r="IW1" s="417" t="s">
        <v>724</v>
      </c>
      <c r="IX1" s="418" t="s">
        <v>727</v>
      </c>
      <c r="IY1" s="419" t="s">
        <v>727</v>
      </c>
      <c r="IZ1" s="414" t="s">
        <v>60</v>
      </c>
      <c r="JA1" s="85" t="s">
        <v>728</v>
      </c>
      <c r="JB1" s="85" t="s">
        <v>729</v>
      </c>
      <c r="JC1" s="86" t="s">
        <v>730</v>
      </c>
      <c r="JD1" s="87" t="s">
        <v>731</v>
      </c>
      <c r="JE1" s="415" t="s">
        <v>732</v>
      </c>
      <c r="JF1" s="416" t="s">
        <v>733</v>
      </c>
      <c r="JG1" s="417" t="s">
        <v>734</v>
      </c>
      <c r="JH1" s="417" t="s">
        <v>732</v>
      </c>
      <c r="JI1" s="418" t="s">
        <v>735</v>
      </c>
      <c r="JJ1" s="419" t="s">
        <v>736</v>
      </c>
      <c r="JK1" s="414" t="s">
        <v>60</v>
      </c>
      <c r="JL1" s="85" t="s">
        <v>737</v>
      </c>
      <c r="JM1" s="85" t="s">
        <v>738</v>
      </c>
      <c r="JN1" s="86" t="s">
        <v>739</v>
      </c>
      <c r="JO1" s="87" t="s">
        <v>740</v>
      </c>
      <c r="JP1" s="415" t="s">
        <v>741</v>
      </c>
      <c r="JQ1" s="416" t="s">
        <v>742</v>
      </c>
      <c r="JR1" s="417" t="s">
        <v>743</v>
      </c>
      <c r="JS1" s="417" t="s">
        <v>741</v>
      </c>
      <c r="JT1" s="418" t="s">
        <v>744</v>
      </c>
      <c r="JU1" s="419" t="s">
        <v>744</v>
      </c>
      <c r="JV1" s="861" t="s">
        <v>838</v>
      </c>
      <c r="JW1" s="862" t="s">
        <v>839</v>
      </c>
      <c r="JX1" s="863" t="s">
        <v>840</v>
      </c>
      <c r="JY1" s="864" t="s">
        <v>841</v>
      </c>
      <c r="JZ1" s="861" t="s">
        <v>842</v>
      </c>
      <c r="KA1" s="862" t="s">
        <v>843</v>
      </c>
      <c r="KB1" s="863" t="s">
        <v>844</v>
      </c>
      <c r="KC1" s="865" t="s">
        <v>845</v>
      </c>
      <c r="KD1" s="866" t="s">
        <v>846</v>
      </c>
      <c r="KE1" s="867" t="s">
        <v>851</v>
      </c>
      <c r="KF1" s="868" t="s">
        <v>847</v>
      </c>
      <c r="KG1" s="869" t="s">
        <v>848</v>
      </c>
      <c r="KH1" s="870" t="s">
        <v>852</v>
      </c>
      <c r="KI1" s="864" t="s">
        <v>849</v>
      </c>
      <c r="KJ1" s="871" t="s">
        <v>850</v>
      </c>
      <c r="KK1" s="1298" t="s">
        <v>60</v>
      </c>
      <c r="KL1" s="1299" t="s">
        <v>915</v>
      </c>
      <c r="KM1" s="1299" t="s">
        <v>916</v>
      </c>
      <c r="KN1" s="1300" t="s">
        <v>917</v>
      </c>
      <c r="KO1" s="1301" t="s">
        <v>557</v>
      </c>
      <c r="KP1" s="1302" t="s">
        <v>918</v>
      </c>
      <c r="KQ1" s="1303" t="s">
        <v>919</v>
      </c>
      <c r="KR1" s="1304" t="s">
        <v>920</v>
      </c>
      <c r="KS1" s="1304" t="s">
        <v>918</v>
      </c>
      <c r="KT1" s="1305" t="s">
        <v>921</v>
      </c>
      <c r="KU1" s="1306" t="s">
        <v>921</v>
      </c>
      <c r="KV1" s="752" t="s">
        <v>60</v>
      </c>
      <c r="KW1" s="753" t="s">
        <v>922</v>
      </c>
      <c r="KX1" s="753" t="s">
        <v>923</v>
      </c>
      <c r="KY1" s="754" t="s">
        <v>924</v>
      </c>
      <c r="KZ1" s="755" t="s">
        <v>925</v>
      </c>
      <c r="LA1" s="756" t="s">
        <v>926</v>
      </c>
      <c r="LB1" s="757" t="s">
        <v>927</v>
      </c>
      <c r="LC1" s="758" t="s">
        <v>928</v>
      </c>
      <c r="LD1" s="758" t="s">
        <v>926</v>
      </c>
      <c r="LE1" s="758" t="s">
        <v>929</v>
      </c>
      <c r="LF1" s="759" t="s">
        <v>930</v>
      </c>
      <c r="LG1" s="752" t="s">
        <v>60</v>
      </c>
      <c r="LH1" s="753" t="s">
        <v>931</v>
      </c>
      <c r="LI1" s="753" t="s">
        <v>932</v>
      </c>
      <c r="LJ1" s="754" t="s">
        <v>933</v>
      </c>
      <c r="LK1" s="755" t="s">
        <v>934</v>
      </c>
      <c r="LL1" s="1307" t="s">
        <v>935</v>
      </c>
      <c r="LM1" s="757" t="s">
        <v>936</v>
      </c>
      <c r="LN1" s="758" t="s">
        <v>937</v>
      </c>
      <c r="LO1" s="758" t="s">
        <v>938</v>
      </c>
      <c r="LP1" s="1308" t="s">
        <v>939</v>
      </c>
      <c r="LQ1" s="1309" t="s">
        <v>939</v>
      </c>
      <c r="LR1" s="752" t="s">
        <v>60</v>
      </c>
      <c r="LS1" s="753" t="s">
        <v>940</v>
      </c>
      <c r="LT1" s="753" t="s">
        <v>941</v>
      </c>
      <c r="LU1" s="754" t="s">
        <v>942</v>
      </c>
      <c r="LV1" s="755" t="s">
        <v>943</v>
      </c>
      <c r="LW1" s="1307" t="s">
        <v>943</v>
      </c>
      <c r="LX1" s="757" t="s">
        <v>944</v>
      </c>
      <c r="LY1" s="758" t="s">
        <v>945</v>
      </c>
      <c r="LZ1" s="758" t="s">
        <v>946</v>
      </c>
      <c r="MA1" s="1308" t="s">
        <v>947</v>
      </c>
      <c r="MB1" s="1309" t="s">
        <v>947</v>
      </c>
      <c r="MC1" s="752" t="s">
        <v>60</v>
      </c>
      <c r="MD1" s="753" t="s">
        <v>948</v>
      </c>
      <c r="ME1" s="753" t="s">
        <v>949</v>
      </c>
      <c r="MF1" s="754" t="s">
        <v>950</v>
      </c>
      <c r="MG1" s="755" t="s">
        <v>951</v>
      </c>
      <c r="MH1" s="1307" t="s">
        <v>952</v>
      </c>
      <c r="MI1" s="757" t="s">
        <v>953</v>
      </c>
      <c r="MJ1" s="758" t="s">
        <v>954</v>
      </c>
      <c r="MK1" s="758" t="s">
        <v>955</v>
      </c>
      <c r="ML1" s="1308" t="s">
        <v>956</v>
      </c>
      <c r="MM1" s="1309" t="s">
        <v>957</v>
      </c>
      <c r="MN1" s="752" t="s">
        <v>60</v>
      </c>
      <c r="MO1" s="753" t="s">
        <v>958</v>
      </c>
      <c r="MP1" s="753" t="s">
        <v>959</v>
      </c>
      <c r="MQ1" s="754" t="s">
        <v>960</v>
      </c>
      <c r="MR1" s="755" t="s">
        <v>961</v>
      </c>
      <c r="MS1" s="1307" t="s">
        <v>962</v>
      </c>
      <c r="MT1" s="757" t="s">
        <v>963</v>
      </c>
      <c r="MU1" s="758" t="s">
        <v>964</v>
      </c>
      <c r="MV1" s="758" t="s">
        <v>965</v>
      </c>
      <c r="MW1" s="1308" t="s">
        <v>966</v>
      </c>
      <c r="MX1" s="1309" t="s">
        <v>966</v>
      </c>
      <c r="MY1" s="861" t="s">
        <v>983</v>
      </c>
      <c r="MZ1" s="862" t="s">
        <v>984</v>
      </c>
      <c r="NA1" s="863" t="s">
        <v>985</v>
      </c>
    </row>
    <row r="2" spans="1:365" ht="21.75" customHeight="1" x14ac:dyDescent="0.25">
      <c r="A2" s="221">
        <v>2</v>
      </c>
      <c r="B2" s="221" t="s">
        <v>152</v>
      </c>
      <c r="C2" s="222" t="s">
        <v>155</v>
      </c>
      <c r="D2" s="223" t="s">
        <v>104</v>
      </c>
      <c r="E2" s="224" t="s">
        <v>15</v>
      </c>
      <c r="F2" s="225"/>
      <c r="G2" s="610" t="s">
        <v>351</v>
      </c>
      <c r="H2" s="231" t="s">
        <v>17</v>
      </c>
      <c r="I2" s="323" t="s">
        <v>46</v>
      </c>
      <c r="J2" s="334">
        <v>6.8</v>
      </c>
      <c r="K2" s="176" t="str">
        <f t="shared" ref="K2:K25" si="0">TEXT(J2,"0.0")</f>
        <v>6.8</v>
      </c>
      <c r="L2" s="51" t="str">
        <f t="shared" ref="L2:L25" si="1">IF(J2&gt;=8.5,"A",IF(J2&gt;=8,"B+",IF(J2&gt;=7,"B",IF(J2&gt;=6.5,"C+",IF(J2&gt;=5.5,"C",IF(J2&gt;=5,"D+",IF(J2&gt;=4,"D","F")))))))</f>
        <v>C+</v>
      </c>
      <c r="M2" s="57">
        <f t="shared" ref="M2:M25" si="2">IF(L2="A",4,IF(L2="B+",3.5,IF(L2="B",3,IF(L2="C+",2.5,IF(L2="C",2,IF(L2="D+",1.5,IF(L2="D",1,0)))))))</f>
        <v>2.5</v>
      </c>
      <c r="N2" s="68" t="str">
        <f t="shared" ref="N2:N15" si="3">TEXT(M2,"0.0")</f>
        <v>2.5</v>
      </c>
      <c r="O2" s="335">
        <v>6</v>
      </c>
      <c r="P2" s="180" t="str">
        <f t="shared" ref="P2:P24" si="4">TEXT(O2,"0.0")</f>
        <v>6.0</v>
      </c>
      <c r="Q2" s="11" t="str">
        <f t="shared" ref="Q2:Q24" si="5">IF(O2&gt;=8.5,"A",IF(O2&gt;=8,"B+",IF(O2&gt;=7,"B",IF(O2&gt;=6.5,"C+",IF(O2&gt;=5.5,"C",IF(O2&gt;=5,"D+",IF(O2&gt;=4,"D","F")))))))</f>
        <v>C</v>
      </c>
      <c r="R2" s="12">
        <f t="shared" ref="R2:R24" si="6">IF(Q2="A",4,IF(Q2="B+",3.5,IF(Q2="B",3,IF(Q2="C+",2.5,IF(Q2="C",2,IF(Q2="D+",1.5,IF(Q2="D",1,0)))))))</f>
        <v>2</v>
      </c>
      <c r="S2" s="1191" t="str">
        <f t="shared" ref="S2:S24" si="7">TEXT(R2,"0.0")</f>
        <v>2.0</v>
      </c>
      <c r="T2" s="1188">
        <v>5</v>
      </c>
      <c r="U2" s="135">
        <v>5</v>
      </c>
      <c r="V2" s="136"/>
      <c r="W2" s="5">
        <f t="shared" ref="W2:W23" si="8">ROUND((T2*0.4+U2*0.6),1)</f>
        <v>5</v>
      </c>
      <c r="X2" s="6">
        <f t="shared" ref="X2:X15" si="9">ROUND(MAX((T2*0.4+U2*0.6),(T2*0.4+V2*0.6)),1)</f>
        <v>5</v>
      </c>
      <c r="Y2" s="176" t="str">
        <f t="shared" ref="Y2:Y23" si="10">TEXT(X2,"0.0")</f>
        <v>5.0</v>
      </c>
      <c r="Z2" s="8" t="str">
        <f t="shared" ref="Z2:Z15" si="11">IF(X2&gt;=8.5,"A",IF(X2&gt;=8,"B+",IF(X2&gt;=7,"B",IF(X2&gt;=6.5,"C+",IF(X2&gt;=5.5,"C",IF(X2&gt;=5,"D+",IF(X2&gt;=4,"D","F")))))))</f>
        <v>D+</v>
      </c>
      <c r="AA2" s="7">
        <f t="shared" ref="AA2:AA15" si="12">IF(Z2="A",4,IF(Z2="B+",3.5,IF(Z2="B",3,IF(Z2="C+",2.5,IF(Z2="C",2,IF(Z2="D+",1.5,IF(Z2="D",1,0)))))))</f>
        <v>1.5</v>
      </c>
      <c r="AB2" s="7" t="str">
        <f t="shared" ref="AB2:AB15" si="13">TEXT(AA2,"0.0")</f>
        <v>1.5</v>
      </c>
      <c r="AC2" s="10">
        <v>2</v>
      </c>
      <c r="AD2" s="27">
        <v>2</v>
      </c>
      <c r="AE2" s="33">
        <v>6.8</v>
      </c>
      <c r="AF2" s="4">
        <v>5</v>
      </c>
      <c r="AG2" s="309"/>
      <c r="AH2" s="5">
        <f t="shared" ref="AH2:AH23" si="14">ROUND((AE2*0.4+AF2*0.6),1)</f>
        <v>5.7</v>
      </c>
      <c r="AI2" s="25">
        <f t="shared" ref="AI2:AI23" si="15">ROUND(MAX((AE2*0.4+AF2*0.6),(AE2*0.4+AG2*0.6)),1)</f>
        <v>5.7</v>
      </c>
      <c r="AJ2" s="176" t="str">
        <f t="shared" ref="AJ2:AJ23" si="16">TEXT(AI2,"0.0")</f>
        <v>5.7</v>
      </c>
      <c r="AK2" s="118" t="str">
        <f t="shared" ref="AK2:AK23" si="17">IF(AI2&gt;=8.5,"A",IF(AI2&gt;=8,"B+",IF(AI2&gt;=7,"B",IF(AI2&gt;=6.5,"C+",IF(AI2&gt;=5.5,"C",IF(AI2&gt;=5,"D+",IF(AI2&gt;=4,"D","F")))))))</f>
        <v>C</v>
      </c>
      <c r="AL2" s="117">
        <f t="shared" ref="AL2:AL23" si="18">IF(AK2="A",4,IF(AK2="B+",3.5,IF(AK2="B",3,IF(AK2="C+",2.5,IF(AK2="C",2,IF(AK2="D+",1.5,IF(AK2="D",1,0)))))))</f>
        <v>2</v>
      </c>
      <c r="AM2" s="117" t="str">
        <f t="shared" ref="AM2:AM23" si="19">TEXT(AL2,"0.0")</f>
        <v>2.0</v>
      </c>
      <c r="AN2" s="10">
        <v>3</v>
      </c>
      <c r="AO2" s="314">
        <v>3</v>
      </c>
      <c r="AP2" s="83">
        <v>7.7</v>
      </c>
      <c r="AQ2" s="98">
        <v>8</v>
      </c>
      <c r="AR2" s="289"/>
      <c r="AS2" s="5">
        <f t="shared" ref="AS2:AS25" si="20">ROUND((AP2*0.4+AQ2*0.6),1)</f>
        <v>7.9</v>
      </c>
      <c r="AT2" s="25">
        <f t="shared" ref="AT2:AT25" si="21">ROUND(MAX((AP2*0.4+AQ2*0.6),(AP2*0.4+AR2*0.6)),1)</f>
        <v>7.9</v>
      </c>
      <c r="AU2" s="176" t="str">
        <f t="shared" ref="AU2:AU23" si="22">TEXT(AT2,"0.0")</f>
        <v>7.9</v>
      </c>
      <c r="AV2" s="118" t="str">
        <f t="shared" ref="AV2:AV23" si="23">IF(AT2&gt;=8.5,"A",IF(AT2&gt;=8,"B+",IF(AT2&gt;=7,"B",IF(AT2&gt;=6.5,"C+",IF(AT2&gt;=5.5,"C",IF(AT2&gt;=5,"D+",IF(AT2&gt;=4,"D","F")))))))</f>
        <v>B</v>
      </c>
      <c r="AW2" s="117">
        <f t="shared" ref="AW2:AW23" si="24">IF(AV2="A",4,IF(AV2="B+",3.5,IF(AV2="B",3,IF(AV2="C+",2.5,IF(AV2="C",2,IF(AV2="D+",1.5,IF(AV2="D",1,0)))))))</f>
        <v>3</v>
      </c>
      <c r="AX2" s="117" t="str">
        <f t="shared" ref="AX2:AX23" si="25">TEXT(AW2,"0.0")</f>
        <v>3.0</v>
      </c>
      <c r="AY2" s="291">
        <v>4</v>
      </c>
      <c r="AZ2" s="27">
        <v>4</v>
      </c>
      <c r="BA2" s="77">
        <v>6.6</v>
      </c>
      <c r="BB2" s="97">
        <v>6</v>
      </c>
      <c r="BC2" s="299"/>
      <c r="BD2" s="5">
        <f t="shared" ref="BD2:BD25" si="26">ROUND((BA2*0.4+BB2*0.6),1)</f>
        <v>6.2</v>
      </c>
      <c r="BE2" s="25">
        <f t="shared" ref="BE2:BE25" si="27">ROUND(MAX((BA2*0.4+BB2*0.6),(BA2*0.4+BC2*0.6)),1)</f>
        <v>6.2</v>
      </c>
      <c r="BF2" s="176" t="str">
        <f t="shared" ref="BF2:BF25" si="28">TEXT(BE2,"0.0")</f>
        <v>6.2</v>
      </c>
      <c r="BG2" s="302" t="str">
        <f t="shared" ref="BG2:BG15" si="29">IF(BE2&gt;=8.5,"A",IF(BE2&gt;=8,"B+",IF(BE2&gt;=7,"B",IF(BE2&gt;=6.5,"C+",IF(BE2&gt;=5.5,"C",IF(BE2&gt;=5,"D+",IF(BE2&gt;=4,"D","F")))))))</f>
        <v>C</v>
      </c>
      <c r="BH2" s="7">
        <f t="shared" ref="BH2:BH15" si="30">IF(BG2="A",4,IF(BG2="B+",3.5,IF(BG2="B",3,IF(BG2="C+",2.5,IF(BG2="C",2,IF(BG2="D+",1.5,IF(BG2="D",1,0)))))))</f>
        <v>2</v>
      </c>
      <c r="BI2" s="7" t="str">
        <f t="shared" ref="BI2:BI15" si="31">TEXT(BH2,"0.0")</f>
        <v>2.0</v>
      </c>
      <c r="BJ2" s="305">
        <v>2</v>
      </c>
      <c r="BK2" s="314">
        <v>2</v>
      </c>
      <c r="BL2" s="362">
        <v>8</v>
      </c>
      <c r="BM2" s="97">
        <v>8</v>
      </c>
      <c r="BN2" s="299"/>
      <c r="BO2" s="5">
        <f t="shared" ref="BO2:BO23" si="32">ROUND((BL2*0.4+BM2*0.6),1)</f>
        <v>8</v>
      </c>
      <c r="BP2" s="25">
        <f t="shared" ref="BP2:BP23" si="33">ROUND(MAX((BL2*0.4+BM2*0.6),(BL2*0.4+BN2*0.6)),1)</f>
        <v>8</v>
      </c>
      <c r="BQ2" s="176" t="str">
        <f t="shared" ref="BQ2:BQ23" si="34">TEXT(BP2,"0.0")</f>
        <v>8.0</v>
      </c>
      <c r="BR2" s="302" t="str">
        <f t="shared" ref="BR2:BR15" si="35">IF(BP2&gt;=8.5,"A",IF(BP2&gt;=8,"B+",IF(BP2&gt;=7,"B",IF(BP2&gt;=6.5,"C+",IF(BP2&gt;=5.5,"C",IF(BP2&gt;=5,"D+",IF(BP2&gt;=4,"D","F")))))))</f>
        <v>B+</v>
      </c>
      <c r="BS2" s="7">
        <f t="shared" ref="BS2:BS15" si="36">IF(BR2="A",4,IF(BR2="B+",3.5,IF(BR2="B",3,IF(BR2="C+",2.5,IF(BR2="C",2,IF(BR2="D+",1.5,IF(BR2="D",1,0)))))))</f>
        <v>3.5</v>
      </c>
      <c r="BT2" s="7" t="str">
        <f t="shared" ref="BT2:BT15" si="37">TEXT(BS2,"0.0")</f>
        <v>3.5</v>
      </c>
      <c r="BU2" s="305">
        <v>2</v>
      </c>
      <c r="BV2" s="27">
        <v>2</v>
      </c>
      <c r="BW2" s="89">
        <v>7.7</v>
      </c>
      <c r="BX2" s="97">
        <v>6</v>
      </c>
      <c r="BY2" s="299"/>
      <c r="BZ2" s="5">
        <f t="shared" ref="BZ2:BZ25" si="38">ROUND((BW2*0.4+BX2*0.6),1)</f>
        <v>6.7</v>
      </c>
      <c r="CA2" s="25">
        <f t="shared" ref="CA2:CA25" si="39">ROUND(MAX((BW2*0.4+BX2*0.6),(BW2*0.4+BY2*0.6)),1)</f>
        <v>6.7</v>
      </c>
      <c r="CB2" s="176" t="str">
        <f t="shared" ref="CB2:CB25" si="40">TEXT(CA2,"0.0")</f>
        <v>6.7</v>
      </c>
      <c r="CC2" s="118" t="str">
        <f t="shared" ref="CC2:CC25" si="41">IF(CA2&gt;=8.5,"A",IF(CA2&gt;=8,"B+",IF(CA2&gt;=7,"B",IF(CA2&gt;=6.5,"C+",IF(CA2&gt;=5.5,"C",IF(CA2&gt;=5,"D+",IF(CA2&gt;=4,"D","F")))))))</f>
        <v>C+</v>
      </c>
      <c r="CD2" s="117">
        <f t="shared" ref="CD2:CD25" si="42">IF(CC2="A",4,IF(CC2="B+",3.5,IF(CC2="B",3,IF(CC2="C+",2.5,IF(CC2="C",2,IF(CC2="D+",1.5,IF(CC2="D",1,0)))))))</f>
        <v>2.5</v>
      </c>
      <c r="CE2" s="7" t="str">
        <f t="shared" ref="CE2:CE15" si="43">TEXT(CD2,"0.0")</f>
        <v>2.5</v>
      </c>
      <c r="CF2" s="10">
        <v>3</v>
      </c>
      <c r="CG2" s="27">
        <v>3</v>
      </c>
      <c r="CH2" s="111">
        <f t="shared" ref="CH2:CH24" si="44">AC2+AN2+AY2+BJ2+BU2+CF2</f>
        <v>16</v>
      </c>
      <c r="CI2" s="109">
        <f t="shared" ref="CI2:CI24" si="45">(AA2*AC2+AL2*AN2+AW2*AY2+BH2*BJ2+BS2*BU2+CD2*CF2)/CH2</f>
        <v>2.46875</v>
      </c>
      <c r="CJ2" s="105" t="str">
        <f t="shared" ref="CJ2:CJ24" si="46">TEXT(CI2,"0.00")</f>
        <v>2.47</v>
      </c>
      <c r="CK2" s="106" t="str">
        <f t="shared" ref="CK2:CK24" si="47">IF(AND(CI2&lt;0.8),"Cảnh báo KQHT","Lên lớp")</f>
        <v>Lên lớp</v>
      </c>
      <c r="CL2" s="107">
        <f t="shared" ref="CL2:CL24" si="48">AD2+AO2+AZ2+BK2+BV2+CG2</f>
        <v>16</v>
      </c>
      <c r="CM2" s="108">
        <f t="shared" ref="CM2:CM24" si="49" xml:space="preserve"> (AA2*AD2+AL2*AO2+AW2*AZ2+BH2*BK2+BS2*BV2+CD2*CG2)/CL2</f>
        <v>2.46875</v>
      </c>
      <c r="CN2" s="106" t="str">
        <f t="shared" ref="CN2:CN24" si="50">IF(AND(CM2&lt;1.2),"Cảnh báo KQHT","Lên lớp")</f>
        <v>Lên lớp</v>
      </c>
      <c r="CP2" s="139">
        <v>7.7</v>
      </c>
      <c r="CQ2" s="140">
        <v>6</v>
      </c>
      <c r="CR2" s="459"/>
      <c r="CS2" s="5">
        <f t="shared" ref="CS2:CS25" si="51">ROUND((CP2*0.4+CQ2*0.6),1)</f>
        <v>6.7</v>
      </c>
      <c r="CT2" s="25">
        <f t="shared" ref="CT2:CT25" si="52">ROUND(MAX((CP2*0.4+CQ2*0.6),(CP2*0.4+CR2*0.6)),1)</f>
        <v>6.7</v>
      </c>
      <c r="CU2" s="176" t="str">
        <f t="shared" ref="CU2:CU25" si="53">TEXT(CT2,"0.0")</f>
        <v>6.7</v>
      </c>
      <c r="CV2" s="8" t="str">
        <f t="shared" ref="CV2:CV15" si="54">IF(CT2&gt;=8.5,"A",IF(CT2&gt;=8,"B+",IF(CT2&gt;=7,"B",IF(CT2&gt;=6.5,"C+",IF(CT2&gt;=5.5,"C",IF(CT2&gt;=5,"D+",IF(CT2&gt;=4,"D","F")))))))</f>
        <v>C+</v>
      </c>
      <c r="CW2" s="7">
        <f t="shared" ref="CW2:CW15" si="55">IF(CV2="A",4,IF(CV2="B+",3.5,IF(CV2="B",3,IF(CV2="C+",2.5,IF(CV2="C",2,IF(CV2="D+",1.5,IF(CV2="D",1,0)))))))</f>
        <v>2.5</v>
      </c>
      <c r="CX2" s="7" t="str">
        <f t="shared" ref="CX2:CX15" si="56">TEXT(CW2,"0.0")</f>
        <v>2.5</v>
      </c>
      <c r="CY2" s="10">
        <v>3</v>
      </c>
      <c r="CZ2" s="27">
        <v>3</v>
      </c>
      <c r="DA2" s="122">
        <v>6</v>
      </c>
      <c r="DB2" s="121">
        <v>7</v>
      </c>
      <c r="DC2" s="121"/>
      <c r="DD2" s="5">
        <f t="shared" ref="DD2:DD25" si="57">ROUND((DA2*0.4+DB2*0.6),1)</f>
        <v>6.6</v>
      </c>
      <c r="DE2" s="25">
        <f t="shared" ref="DE2:DE25" si="58">ROUND(MAX((DA2*0.4+DB2*0.6),(DA2*0.4+DC2*0.6)),1)</f>
        <v>6.6</v>
      </c>
      <c r="DF2" s="176" t="str">
        <f t="shared" ref="DF2:DF25" si="59">TEXT(DE2,"0.0")</f>
        <v>6.6</v>
      </c>
      <c r="DG2" s="118" t="str">
        <f t="shared" ref="DG2:DG25" si="60">IF(DE2&gt;=8.5,"A",IF(DE2&gt;=8,"B+",IF(DE2&gt;=7,"B",IF(DE2&gt;=6.5,"C+",IF(DE2&gt;=5.5,"C",IF(DE2&gt;=5,"D+",IF(DE2&gt;=4,"D","F")))))))</f>
        <v>C+</v>
      </c>
      <c r="DH2" s="117">
        <f t="shared" ref="DH2:DH25" si="61">IF(DG2="A",4,IF(DG2="B+",3.5,IF(DG2="B",3,IF(DG2="C+",2.5,IF(DG2="C",2,IF(DG2="D+",1.5,IF(DG2="D",1,0)))))))</f>
        <v>2.5</v>
      </c>
      <c r="DI2" s="117" t="str">
        <f t="shared" ref="DI2:DI25" si="62">TEXT(DH2,"0.0")</f>
        <v>2.5</v>
      </c>
      <c r="DJ2" s="10">
        <v>2</v>
      </c>
      <c r="DK2" s="27">
        <v>2</v>
      </c>
      <c r="DL2" s="122">
        <v>7.2</v>
      </c>
      <c r="DM2" s="97">
        <v>6</v>
      </c>
      <c r="DN2" s="299"/>
      <c r="DO2" s="543">
        <f t="shared" ref="DO2:DO29" si="63">ROUND((DL2*0.4+DM2*0.6),1)</f>
        <v>6.5</v>
      </c>
      <c r="DP2" s="25">
        <f t="shared" ref="DP2:DP29" si="64">ROUND(MAX((DL2*0.4+DM2*0.6),(DL2*0.4+DN2*0.6)),1)</f>
        <v>6.5</v>
      </c>
      <c r="DQ2" s="176" t="str">
        <f t="shared" ref="DQ2:DQ29" si="65">TEXT(DP2,"0.0")</f>
        <v>6.5</v>
      </c>
      <c r="DR2" s="118" t="str">
        <f t="shared" ref="DR2:DR29" si="66">IF(DP2&gt;=8.5,"A",IF(DP2&gt;=8,"B+",IF(DP2&gt;=7,"B",IF(DP2&gt;=6.5,"C+",IF(DP2&gt;=5.5,"C",IF(DP2&gt;=5,"D+",IF(DP2&gt;=4,"D","F")))))))</f>
        <v>C+</v>
      </c>
      <c r="DS2" s="117">
        <f t="shared" ref="DS2:DS29" si="67">IF(DR2="A",4,IF(DR2="B+",3.5,IF(DR2="B",3,IF(DR2="C+",2.5,IF(DR2="C",2,IF(DR2="D+",1.5,IF(DR2="D",1,0)))))))</f>
        <v>2.5</v>
      </c>
      <c r="DT2" s="117" t="str">
        <f t="shared" ref="DT2:DT29" si="68">TEXT(DS2,"0.0")</f>
        <v>2.5</v>
      </c>
      <c r="DU2" s="10">
        <v>4</v>
      </c>
      <c r="DV2" s="27">
        <v>4</v>
      </c>
      <c r="DW2" s="508">
        <v>6.8</v>
      </c>
      <c r="DX2" s="97">
        <v>5</v>
      </c>
      <c r="DY2" s="299"/>
      <c r="DZ2" s="5">
        <f t="shared" ref="DZ2:DZ29" si="69">ROUND((DW2*0.4+DX2*0.6),1)</f>
        <v>5.7</v>
      </c>
      <c r="EA2" s="25">
        <f t="shared" ref="EA2:EA29" si="70">ROUND(MAX((DW2*0.4+DX2*0.6),(DW2*0.4+DY2*0.6)),1)</f>
        <v>5.7</v>
      </c>
      <c r="EB2" s="176" t="str">
        <f t="shared" ref="EB2:EB29" si="71">TEXT(EA2,"0.0")</f>
        <v>5.7</v>
      </c>
      <c r="EC2" s="118" t="str">
        <f t="shared" ref="EC2:EC29" si="72">IF(EA2&gt;=8.5,"A",IF(EA2&gt;=8,"B+",IF(EA2&gt;=7,"B",IF(EA2&gt;=6.5,"C+",IF(EA2&gt;=5.5,"C",IF(EA2&gt;=5,"D+",IF(EA2&gt;=4,"D","F")))))))</f>
        <v>C</v>
      </c>
      <c r="ED2" s="117">
        <f t="shared" ref="ED2:ED29" si="73">IF(EC2="A",4,IF(EC2="B+",3.5,IF(EC2="B",3,IF(EC2="C+",2.5,IF(EC2="C",2,IF(EC2="D+",1.5,IF(EC2="D",1,0)))))))</f>
        <v>2</v>
      </c>
      <c r="EE2" s="117" t="str">
        <f t="shared" ref="EE2:EE29" si="74">TEXT(ED2,"0.0")</f>
        <v>2.0</v>
      </c>
      <c r="EF2" s="10">
        <v>2</v>
      </c>
      <c r="EG2" s="27">
        <v>2</v>
      </c>
      <c r="EH2" s="122">
        <v>6.8</v>
      </c>
      <c r="EI2" s="97">
        <v>3</v>
      </c>
      <c r="EJ2" s="299"/>
      <c r="EK2" s="5">
        <f t="shared" ref="EK2:EK25" si="75">ROUND((EH2*0.4+EI2*0.6),1)</f>
        <v>4.5</v>
      </c>
      <c r="EL2" s="25">
        <f t="shared" ref="EL2:EL25" si="76">ROUND(MAX((EH2*0.4+EI2*0.6),(EH2*0.4+EJ2*0.6)),1)</f>
        <v>4.5</v>
      </c>
      <c r="EM2" s="176" t="str">
        <f t="shared" ref="EM2:EM25" si="77">TEXT(EL2,"0.0")</f>
        <v>4.5</v>
      </c>
      <c r="EN2" s="118" t="str">
        <f t="shared" ref="EN2:EN25" si="78">IF(EL2&gt;=8.5,"A",IF(EL2&gt;=8,"B+",IF(EL2&gt;=7,"B",IF(EL2&gt;=6.5,"C+",IF(EL2&gt;=5.5,"C",IF(EL2&gt;=5,"D+",IF(EL2&gt;=4,"D","F")))))))</f>
        <v>D</v>
      </c>
      <c r="EO2" s="117">
        <f t="shared" ref="EO2:EO25" si="79">IF(EN2="A",4,IF(EN2="B+",3.5,IF(EN2="B",3,IF(EN2="C+",2.5,IF(EN2="C",2,IF(EN2="D+",1.5,IF(EN2="D",1,0)))))))</f>
        <v>1</v>
      </c>
      <c r="EP2" s="117" t="str">
        <f t="shared" ref="EP2:EP25" si="80">TEXT(EO2,"0.0")</f>
        <v>1.0</v>
      </c>
      <c r="EQ2" s="10">
        <v>2</v>
      </c>
      <c r="ER2" s="27">
        <v>2</v>
      </c>
      <c r="ES2" s="122">
        <v>6.6</v>
      </c>
      <c r="ET2" s="454">
        <v>7.5</v>
      </c>
      <c r="EU2" s="549"/>
      <c r="EV2" s="5">
        <f t="shared" ref="EV2:EV29" si="81">ROUND((ES2*0.4+ET2*0.6),1)</f>
        <v>7.1</v>
      </c>
      <c r="EW2" s="25">
        <f t="shared" ref="EW2:EW29" si="82">ROUND(MAX((ES2*0.4+ET2*0.6),(ES2*0.4+EU2*0.6)),1)</f>
        <v>7.1</v>
      </c>
      <c r="EX2" s="176" t="str">
        <f t="shared" ref="EX2:EX29" si="83">TEXT(EW2,"0.0")</f>
        <v>7.1</v>
      </c>
      <c r="EY2" s="118" t="str">
        <f t="shared" ref="EY2:EY29" si="84">IF(EW2&gt;=8.5,"A",IF(EW2&gt;=8,"B+",IF(EW2&gt;=7,"B",IF(EW2&gt;=6.5,"C+",IF(EW2&gt;=5.5,"C",IF(EW2&gt;=5,"D+",IF(EW2&gt;=4,"D","F")))))))</f>
        <v>B</v>
      </c>
      <c r="EZ2" s="117">
        <f t="shared" ref="EZ2:EZ29" si="85">IF(EY2="A",4,IF(EY2="B+",3.5,IF(EY2="B",3,IF(EY2="C+",2.5,IF(EY2="C",2,IF(EY2="D+",1.5,IF(EY2="D",1,0)))))))</f>
        <v>3</v>
      </c>
      <c r="FA2" s="117" t="str">
        <f t="shared" ref="FA2:FA29" si="86">TEXT(EZ2,"0.0")</f>
        <v>3.0</v>
      </c>
      <c r="FB2" s="10">
        <v>3</v>
      </c>
      <c r="FC2" s="27">
        <v>3</v>
      </c>
      <c r="FD2" s="362">
        <v>6.8</v>
      </c>
      <c r="FE2" s="97">
        <v>8</v>
      </c>
      <c r="FF2" s="97"/>
      <c r="FG2" s="5">
        <f t="shared" ref="FG2:FG29" si="87">ROUND((FD2*0.4+FE2*0.6),1)</f>
        <v>7.5</v>
      </c>
      <c r="FH2" s="25">
        <f t="shared" ref="FH2:FH29" si="88">ROUND(MAX((FD2*0.4+FE2*0.6),(FD2*0.4+FF2*0.6)),1)</f>
        <v>7.5</v>
      </c>
      <c r="FI2" s="176" t="str">
        <f t="shared" ref="FI2:FI29" si="89">TEXT(FH2,"0.0")</f>
        <v>7.5</v>
      </c>
      <c r="FJ2" s="118" t="str">
        <f t="shared" ref="FJ2:FJ29" si="90">IF(FH2&gt;=8.5,"A",IF(FH2&gt;=8,"B+",IF(FH2&gt;=7,"B",IF(FH2&gt;=6.5,"C+",IF(FH2&gt;=5.5,"C",IF(FH2&gt;=5,"D+",IF(FH2&gt;=4,"D","F")))))))</f>
        <v>B</v>
      </c>
      <c r="FK2" s="117">
        <f t="shared" ref="FK2:FK29" si="91">IF(FJ2="A",4,IF(FJ2="B+",3.5,IF(FJ2="B",3,IF(FJ2="C+",2.5,IF(FJ2="C",2,IF(FJ2="D+",1.5,IF(FJ2="D",1,0)))))))</f>
        <v>3</v>
      </c>
      <c r="FL2" s="117" t="str">
        <f t="shared" ref="FL2:FL29" si="92">TEXT(FK2,"0.0")</f>
        <v>3.0</v>
      </c>
      <c r="FM2" s="10">
        <v>2</v>
      </c>
      <c r="FN2" s="27">
        <v>2</v>
      </c>
      <c r="FO2" s="122">
        <v>7.7</v>
      </c>
      <c r="FP2" s="97">
        <v>7</v>
      </c>
      <c r="FQ2" s="97"/>
      <c r="FR2" s="5">
        <f t="shared" ref="FR2:FR25" si="93">ROUND((FO2*0.4+FP2*0.6),1)</f>
        <v>7.3</v>
      </c>
      <c r="FS2" s="25">
        <f t="shared" ref="FS2:FS25" si="94">ROUND(MAX((FO2*0.4+FP2*0.6),(FO2*0.4+FQ2*0.6)),1)</f>
        <v>7.3</v>
      </c>
      <c r="FT2" s="176" t="str">
        <f t="shared" ref="FT2:FT25" si="95">TEXT(FS2,"0.0")</f>
        <v>7.3</v>
      </c>
      <c r="FU2" s="118" t="str">
        <f t="shared" ref="FU2:FU25" si="96">IF(FS2&gt;=8.5,"A",IF(FS2&gt;=8,"B+",IF(FS2&gt;=7,"B",IF(FS2&gt;=6.5,"C+",IF(FS2&gt;=5.5,"C",IF(FS2&gt;=5,"D+",IF(FS2&gt;=4,"D","F")))))))</f>
        <v>B</v>
      </c>
      <c r="FV2" s="117">
        <f t="shared" ref="FV2:FV25" si="97">IF(FU2="A",4,IF(FU2="B+",3.5,IF(FU2="B",3,IF(FU2="C+",2.5,IF(FU2="C",2,IF(FU2="D+",1.5,IF(FU2="D",1,0)))))))</f>
        <v>3</v>
      </c>
      <c r="FW2" s="117" t="str">
        <f t="shared" ref="FW2:FW25" si="98">TEXT(FV2,"0.0")</f>
        <v>3.0</v>
      </c>
      <c r="FX2" s="10">
        <v>2</v>
      </c>
      <c r="FY2" s="27">
        <v>2</v>
      </c>
      <c r="FZ2" s="110">
        <f t="shared" ref="FZ2:FZ25" si="99">CY2+DJ2+DU2+EF2+EQ2+FB2+FM2+FX2</f>
        <v>20</v>
      </c>
      <c r="GA2" s="498">
        <f t="shared" ref="GA2:GA25" si="100">(CW2*CY2+DH2*DJ2+DS2*DU2+ED2*EF2+EO2*EQ2+EZ2*FB2+FK2*FM2+FV2*FX2)/FZ2</f>
        <v>2.4750000000000001</v>
      </c>
      <c r="GB2" s="499" t="str">
        <f t="shared" ref="GB2:GB25" si="101">TEXT(GA2,"0.00")</f>
        <v>2.48</v>
      </c>
      <c r="GC2" s="16" t="str">
        <f t="shared" ref="GC2:GC25" si="102">IF(AND(GA2&lt;1),"Cảnh báo KQHT","Lên lớp")</f>
        <v>Lên lớp</v>
      </c>
      <c r="GD2" s="497">
        <f t="shared" ref="GD2:GD25" si="103">CH2+FZ2</f>
        <v>36</v>
      </c>
      <c r="GE2" s="498">
        <f t="shared" ref="GE2:GE25" si="104">(CH2*CI2+FZ2*GA2)/GD2</f>
        <v>2.4722222222222223</v>
      </c>
      <c r="GF2" s="499" t="str">
        <f t="shared" ref="GF2:GF25" si="105">TEXT(GE2,"0.00")</f>
        <v>2.47</v>
      </c>
      <c r="GG2" s="504">
        <f t="shared" ref="GG2:GG25" si="106">FY2+FN2+FC2+ER2+EG2+DV2+DK2+CZ2+CG2+BV2+BK2+AZ2+AO2+AD2</f>
        <v>36</v>
      </c>
      <c r="GH2" s="500">
        <f t="shared" ref="GH2:GH25" si="107">(FY2*FS2+FN2*FH2+FC2*EW2+ER2*EL2+EG2*EA2+DV2*DP2+DK2*DE2+CZ2*CT2+CG2*CA2+BV2*BP2+BK2*BE2+AZ2*AT2+AO2*AI2+AD2*X2)/GG2</f>
        <v>6.6055555555555552</v>
      </c>
      <c r="GI2" s="505">
        <f t="shared" ref="GI2:GI25" si="108">(FY2*FV2+FN2*FK2+FC2*EZ2+ER2*EO2+EG2*ED2+DV2*DS2+DK2*DH2+CZ2*CW2+CG2*CD2+BV2*BS2+BK2*BH2+AZ2*AW2+AO2*AL2+AD2*AA2)/GG2</f>
        <v>2.4722222222222223</v>
      </c>
      <c r="GJ2" s="506" t="str">
        <f t="shared" ref="GJ2:GJ25" si="109">IF(AND(GI2&lt;1.2),"Cảnh báo KQHT","Lên lớp")</f>
        <v>Lên lớp</v>
      </c>
      <c r="GL2" s="748">
        <v>6.7</v>
      </c>
      <c r="GM2" s="749">
        <v>6</v>
      </c>
      <c r="GN2" s="750"/>
      <c r="GO2" s="17">
        <f>ROUND((GL2*0.4+GM2*0.6),1)</f>
        <v>6.3</v>
      </c>
      <c r="GP2" s="18">
        <f>ROUND(MAX((GL2*0.4+GM2*0.6),(GL2*0.4+GN2*0.6)),1)</f>
        <v>6.3</v>
      </c>
      <c r="GQ2" s="180" t="str">
        <f t="shared" ref="GQ2:GQ29" si="110">TEXT(GP2,"0.0")</f>
        <v>6.3</v>
      </c>
      <c r="GR2" s="11" t="str">
        <f t="shared" ref="GR2:GR29" si="111">IF(GP2&gt;=8.5,"A",IF(GP2&gt;=8,"B+",IF(GP2&gt;=7,"B",IF(GP2&gt;=6.5,"C+",IF(GP2&gt;=5.5,"C",IF(GP2&gt;=5,"D+",IF(GP2&gt;=4,"D","F")))))))</f>
        <v>C</v>
      </c>
      <c r="GS2" s="12">
        <f t="shared" ref="GS2:GS29" si="112">IF(GR2="A",4,IF(GR2="B+",3.5,IF(GR2="B",3,IF(GR2="C+",2.5,IF(GR2="C",2,IF(GR2="D+",1.5,IF(GR2="D",1,0)))))))</f>
        <v>2</v>
      </c>
      <c r="GT2" s="12" t="str">
        <f t="shared" ref="GT2:GT29" si="113">TEXT(GS2,"0.0")</f>
        <v>2.0</v>
      </c>
      <c r="GU2" s="13">
        <v>4</v>
      </c>
      <c r="GV2" s="30">
        <v>4</v>
      </c>
      <c r="GW2" s="748">
        <v>7</v>
      </c>
      <c r="GX2" s="749">
        <v>6</v>
      </c>
      <c r="GY2" s="750"/>
      <c r="GZ2" s="17">
        <f>ROUND((GW2*0.4+GX2*0.6),1)</f>
        <v>6.4</v>
      </c>
      <c r="HA2" s="18">
        <f>ROUND(MAX((GW2*0.4+GX2*0.6),(GW2*0.4+GY2*0.6)),1)</f>
        <v>6.4</v>
      </c>
      <c r="HB2" s="180" t="str">
        <f>TEXT(HA2,"0.0")</f>
        <v>6.4</v>
      </c>
      <c r="HC2" s="11" t="str">
        <f>IF(HA2&gt;=8.5,"A",IF(HA2&gt;=8,"B+",IF(HA2&gt;=7,"B",IF(HA2&gt;=6.5,"C+",IF(HA2&gt;=5.5,"C",IF(HA2&gt;=5,"D+",IF(HA2&gt;=4,"D","F")))))))</f>
        <v>C</v>
      </c>
      <c r="HD2" s="12">
        <f>IF(HC2="A",4,IF(HC2="B+",3.5,IF(HC2="B",3,IF(HC2="C+",2.5,IF(HC2="C",2,IF(HC2="D+",1.5,IF(HC2="D",1,0)))))))</f>
        <v>2</v>
      </c>
      <c r="HE2" s="12" t="str">
        <f>TEXT(HD2,"0.0")</f>
        <v>2.0</v>
      </c>
      <c r="HF2" s="13">
        <v>3</v>
      </c>
      <c r="HG2" s="30">
        <v>3</v>
      </c>
      <c r="HH2" s="748">
        <v>7.3</v>
      </c>
      <c r="HI2" s="749">
        <v>8</v>
      </c>
      <c r="HJ2" s="750"/>
      <c r="HK2" s="17">
        <f>ROUND((HH2*0.4+HI2*0.6),1)</f>
        <v>7.7</v>
      </c>
      <c r="HL2" s="18">
        <f>ROUND(MAX((HH2*0.4+HI2*0.6),(HH2*0.4+HJ2*0.6)),1)</f>
        <v>7.7</v>
      </c>
      <c r="HM2" s="180" t="str">
        <f>TEXT(HL2,"0.0")</f>
        <v>7.7</v>
      </c>
      <c r="HN2" s="11" t="str">
        <f>IF(HL2&gt;=8.5,"A",IF(HL2&gt;=8,"B+",IF(HL2&gt;=7,"B",IF(HL2&gt;=6.5,"C+",IF(HL2&gt;=5.5,"C",IF(HL2&gt;=5,"D+",IF(HL2&gt;=4,"D","F")))))))</f>
        <v>B</v>
      </c>
      <c r="HO2" s="12">
        <f>IF(HN2="A",4,IF(HN2="B+",3.5,IF(HN2="B",3,IF(HN2="C+",2.5,IF(HN2="C",2,IF(HN2="D+",1.5,IF(HN2="D",1,0)))))))</f>
        <v>3</v>
      </c>
      <c r="HP2" s="12" t="str">
        <f>TEXT(HO2,"0.0")</f>
        <v>3.0</v>
      </c>
      <c r="HQ2" s="13">
        <v>2</v>
      </c>
      <c r="HR2" s="30">
        <v>2</v>
      </c>
      <c r="HS2" s="852">
        <v>7</v>
      </c>
      <c r="HT2" s="853">
        <v>1</v>
      </c>
      <c r="HU2" s="854">
        <v>0</v>
      </c>
      <c r="HV2" s="760">
        <f>ROUND((HS2*0.4+HT2*0.6),1)</f>
        <v>3.4</v>
      </c>
      <c r="HW2" s="761">
        <f>ROUND(MAX((HS2*0.4+HT2*0.6),(HS2*0.4+HU2*0.6)),1)</f>
        <v>3.4</v>
      </c>
      <c r="HX2" s="762" t="str">
        <f>TEXT(HW2,"0.0")</f>
        <v>3.4</v>
      </c>
      <c r="HY2" s="763" t="str">
        <f>IF(HW2&gt;=8.5,"A",IF(HW2&gt;=8,"B+",IF(HW2&gt;=7,"B",IF(HW2&gt;=6.5,"C+",IF(HW2&gt;=5.5,"C",IF(HW2&gt;=5,"D+",IF(HW2&gt;=4,"D","F")))))))</f>
        <v>F</v>
      </c>
      <c r="HZ2" s="764">
        <f>IF(HY2="A",4,IF(HY2="B+",3.5,IF(HY2="B",3,IF(HY2="C+",2.5,IF(HY2="C",2,IF(HY2="D+",1.5,IF(HY2="D",1,0)))))))</f>
        <v>0</v>
      </c>
      <c r="IA2" s="764" t="str">
        <f>TEXT(HZ2,"0.0")</f>
        <v>0.0</v>
      </c>
      <c r="IB2" s="765">
        <v>2</v>
      </c>
      <c r="IC2" s="766"/>
      <c r="ID2" s="748">
        <v>7</v>
      </c>
      <c r="IE2" s="787">
        <v>6</v>
      </c>
      <c r="IF2" s="823"/>
      <c r="IG2" s="17">
        <f>ROUND((ID2*0.4+IE2*0.6),1)</f>
        <v>6.4</v>
      </c>
      <c r="IH2" s="18">
        <f>ROUND(MAX((ID2*0.4+IE2*0.6),(ID2*0.4+IF2*0.6)),1)</f>
        <v>6.4</v>
      </c>
      <c r="II2" s="180" t="str">
        <f>TEXT(IH2,"0.0")</f>
        <v>6.4</v>
      </c>
      <c r="IJ2" s="11" t="str">
        <f>IF(IH2&gt;=8.5,"A",IF(IH2&gt;=8,"B+",IF(IH2&gt;=7,"B",IF(IH2&gt;=6.5,"C+",IF(IH2&gt;=5.5,"C",IF(IH2&gt;=5,"D+",IF(IH2&gt;=4,"D","F")))))))</f>
        <v>C</v>
      </c>
      <c r="IK2" s="12">
        <f>IF(IJ2="A",4,IF(IJ2="B+",3.5,IF(IJ2="B",3,IF(IJ2="C+",2.5,IF(IJ2="C",2,IF(IJ2="D+",1.5,IF(IJ2="D",1,0)))))))</f>
        <v>2</v>
      </c>
      <c r="IL2" s="12" t="str">
        <f>TEXT(IK2,"0.0")</f>
        <v>2.0</v>
      </c>
      <c r="IM2" s="13">
        <v>2</v>
      </c>
      <c r="IN2" s="30">
        <v>2</v>
      </c>
      <c r="IO2" s="847"/>
      <c r="IP2" s="749"/>
      <c r="IQ2" s="750"/>
      <c r="IR2" s="17">
        <f>ROUND((IO2*0.4+IP2*0.6),1)</f>
        <v>0</v>
      </c>
      <c r="IS2" s="18">
        <f>ROUND(MAX((IO2*0.4+IP2*0.6),(IO2*0.4+IQ2*0.6)),1)</f>
        <v>0</v>
      </c>
      <c r="IT2" s="180" t="str">
        <f>TEXT(IS2,"0.0")</f>
        <v>0.0</v>
      </c>
      <c r="IU2" s="11" t="str">
        <f>IF(IS2&gt;=8.5,"A",IF(IS2&gt;=8,"B+",IF(IS2&gt;=7,"B",IF(IS2&gt;=6.5,"C+",IF(IS2&gt;=5.5,"C",IF(IS2&gt;=5,"D+",IF(IS2&gt;=4,"D","F")))))))</f>
        <v>F</v>
      </c>
      <c r="IV2" s="12">
        <f>IF(IU2="A",4,IF(IU2="B+",3.5,IF(IU2="B",3,IF(IU2="C+",2.5,IF(IU2="C",2,IF(IU2="D+",1.5,IF(IU2="D",1,0)))))))</f>
        <v>0</v>
      </c>
      <c r="IW2" s="12" t="str">
        <f>TEXT(IV2,"0.0")</f>
        <v>0.0</v>
      </c>
      <c r="IX2" s="13">
        <v>2</v>
      </c>
      <c r="IY2" s="30"/>
      <c r="IZ2" s="748">
        <v>7</v>
      </c>
      <c r="JA2" s="749">
        <v>5</v>
      </c>
      <c r="JB2" s="750"/>
      <c r="JC2" s="17">
        <f>ROUND((IZ2*0.4+JA2*0.6),1)</f>
        <v>5.8</v>
      </c>
      <c r="JD2" s="18">
        <f>ROUND(MAX((IZ2*0.4+JA2*0.6),(IZ2*0.4+JB2*0.6)),1)</f>
        <v>5.8</v>
      </c>
      <c r="JE2" s="180" t="str">
        <f>TEXT(JD2,"0.0")</f>
        <v>5.8</v>
      </c>
      <c r="JF2" s="11" t="str">
        <f>IF(JD2&gt;=8.5,"A",IF(JD2&gt;=8,"B+",IF(JD2&gt;=7,"B",IF(JD2&gt;=6.5,"C+",IF(JD2&gt;=5.5,"C",IF(JD2&gt;=5,"D+",IF(JD2&gt;=4,"D","F")))))))</f>
        <v>C</v>
      </c>
      <c r="JG2" s="12">
        <f>IF(JF2="A",4,IF(JF2="B+",3.5,IF(JF2="B",3,IF(JF2="C+",2.5,IF(JF2="C",2,IF(JF2="D+",1.5,IF(JF2="D",1,0)))))))</f>
        <v>2</v>
      </c>
      <c r="JH2" s="12" t="str">
        <f>TEXT(JG2,"0.0")</f>
        <v>2.0</v>
      </c>
      <c r="JI2" s="13">
        <v>4</v>
      </c>
      <c r="JJ2" s="30">
        <v>4</v>
      </c>
      <c r="JK2" s="748">
        <v>6.8</v>
      </c>
      <c r="JL2" s="749">
        <v>7</v>
      </c>
      <c r="JM2" s="750"/>
      <c r="JN2" s="17">
        <f>ROUND((JK2*0.4+JL2*0.6),1)</f>
        <v>6.9</v>
      </c>
      <c r="JO2" s="18">
        <f>ROUND(MAX((JK2*0.4+JL2*0.6),(JK2*0.4+JM2*0.6)),1)</f>
        <v>6.9</v>
      </c>
      <c r="JP2" s="180" t="str">
        <f>TEXT(JO2,"0.0")</f>
        <v>6.9</v>
      </c>
      <c r="JQ2" s="11" t="str">
        <f>IF(JO2&gt;=8.5,"A",IF(JO2&gt;=8,"B+",IF(JO2&gt;=7,"B",IF(JO2&gt;=6.5,"C+",IF(JO2&gt;=5.5,"C",IF(JO2&gt;=5,"D+",IF(JO2&gt;=4,"D","F")))))))</f>
        <v>C+</v>
      </c>
      <c r="JR2" s="12">
        <f>IF(JQ2="A",4,IF(JQ2="B+",3.5,IF(JQ2="B",3,IF(JQ2="C+",2.5,IF(JQ2="C",2,IF(JQ2="D+",1.5,IF(JQ2="D",1,0)))))))</f>
        <v>2.5</v>
      </c>
      <c r="JS2" s="12" t="str">
        <f>TEXT(JR2,"0.0")</f>
        <v>2.5</v>
      </c>
      <c r="JT2" s="13">
        <v>2</v>
      </c>
      <c r="JU2" s="30">
        <v>2</v>
      </c>
      <c r="JV2" s="872">
        <f>GU2+HF2+HQ2+IB2+IM2+IX2+JI2+JT2</f>
        <v>21</v>
      </c>
      <c r="JW2" s="873">
        <f>(GS2*GU2+HD2*HF2+HO2*HQ2+HZ2*IB2+IK2*IM2+IV2*IX2+JG2*JI2+JR2*JT2)/JV2</f>
        <v>1.7619047619047619</v>
      </c>
      <c r="JX2" s="874" t="str">
        <f>TEXT(JW2,"0.00")</f>
        <v>1.76</v>
      </c>
      <c r="JY2" s="875" t="str">
        <f>IF(AND(JW2&lt;1),"Cảnh báo KQHT","Lên lớp")</f>
        <v>Lên lớp</v>
      </c>
      <c r="JZ2" s="876">
        <f>GD2+JV2</f>
        <v>57</v>
      </c>
      <c r="KA2" s="873">
        <f>(CH2*CI2+FZ2*GA2+JW2*JV2)/JZ2</f>
        <v>2.2105263157894739</v>
      </c>
      <c r="KB2" s="874" t="str">
        <f>TEXT(KA2,"0.00")</f>
        <v>2.21</v>
      </c>
      <c r="KC2" s="877">
        <f>GV2+HG2+HR2+IC2+IN2+IY2+JJ2+JU2</f>
        <v>17</v>
      </c>
      <c r="KD2" s="878">
        <f xml:space="preserve"> (JU2*JO2+JJ2*JD2+IY2*IS2+IN2*IH2+IC2*HW2+HR2*HL2+HG2*HA2+GV2*GP2)/KC2</f>
        <v>6.447058823529412</v>
      </c>
      <c r="KE2" s="879">
        <f xml:space="preserve"> (GS2*GV2+HD2*HG2+HO2*HR2+HZ2*IC2+IK2*IN2+IV2*IY2+JG2*JJ2+JR2*JU2)/KC2</f>
        <v>2.1764705882352939</v>
      </c>
      <c r="KF2" s="880">
        <f>GG2+KC2</f>
        <v>53</v>
      </c>
      <c r="KG2" s="881">
        <f xml:space="preserve"> (KD2*KC2+GG2*GH2)/KF2</f>
        <v>6.5547169811320751</v>
      </c>
      <c r="KH2" s="882">
        <f xml:space="preserve"> (GG2*GI2+KE2*KC2)/KF2</f>
        <v>2.3773584905660377</v>
      </c>
      <c r="KI2" s="875" t="str">
        <f>IF(AND(KH2&lt;1.4),"Cảnh báo KQHT","Lên lớp")</f>
        <v>Lên lớp</v>
      </c>
      <c r="KJ2" s="883"/>
      <c r="KK2" s="1552">
        <v>6</v>
      </c>
      <c r="KL2" s="1558">
        <v>8</v>
      </c>
      <c r="KM2" s="1553"/>
      <c r="KN2" s="17">
        <f>ROUND((KK2*0.4+KL2*0.6),1)</f>
        <v>7.2</v>
      </c>
      <c r="KO2" s="18">
        <f t="shared" ref="KO2:KO29" si="114">ROUND(MAX((KK2*0.4+KL2*0.6),(KK2*0.4+KM2*0.6)),1)</f>
        <v>7.2</v>
      </c>
      <c r="KP2" s="180" t="str">
        <f>TEXT(KO2,"0.0")</f>
        <v>7.2</v>
      </c>
      <c r="KQ2" s="11" t="str">
        <f t="shared" ref="KQ2:KQ29" si="115">IF(KO2&gt;=8.5,"A",IF(KO2&gt;=8,"B+",IF(KO2&gt;=7,"B",IF(KO2&gt;=6.5,"C+",IF(KO2&gt;=5.5,"C",IF(KO2&gt;=5,"D+",IF(KO2&gt;=4,"D","F")))))))</f>
        <v>B</v>
      </c>
      <c r="KR2" s="12">
        <f>IF(KQ2="A",4,IF(KQ2="B+",3.5,IF(KQ2="B",3,IF(KQ2="C+",2.5,IF(KQ2="C",2,IF(KQ2="D+",1.5,IF(KQ2="D",1,0)))))))</f>
        <v>3</v>
      </c>
      <c r="KS2" s="12" t="str">
        <f t="shared" ref="KS2:KS29" si="116">TEXT(KR2,"0.0")</f>
        <v>3.0</v>
      </c>
      <c r="KT2" s="13">
        <v>2</v>
      </c>
      <c r="KU2" s="30">
        <v>2</v>
      </c>
      <c r="KV2" s="852">
        <v>8.6</v>
      </c>
      <c r="KW2" s="853">
        <v>9</v>
      </c>
      <c r="KX2" s="854"/>
      <c r="KY2" s="760">
        <f>ROUND((KV2*0.4+KW2*0.6),1)</f>
        <v>8.8000000000000007</v>
      </c>
      <c r="KZ2" s="761">
        <f>ROUND(MAX((KV2*0.4+KW2*0.6),(KV2*0.4+KX2*0.6)),1)</f>
        <v>8.8000000000000007</v>
      </c>
      <c r="LA2" s="762" t="str">
        <f>TEXT(KZ2,"0.0")</f>
        <v>8.8</v>
      </c>
      <c r="LB2" s="763" t="str">
        <f>IF(KZ2&gt;=8.5,"A",IF(KZ2&gt;=8,"B+",IF(KZ2&gt;=7,"B",IF(KZ2&gt;=6.5,"C+",IF(KZ2&gt;=5.5,"C",IF(KZ2&gt;=5,"D+",IF(KZ2&gt;=4,"D","F")))))))</f>
        <v>A</v>
      </c>
      <c r="LC2" s="764">
        <f>IF(LB2="A",4,IF(LB2="B+",3.5,IF(LB2="B",3,IF(LB2="C+",2.5,IF(LB2="C",2,IF(LB2="D+",1.5,IF(LB2="D",1,0)))))))</f>
        <v>4</v>
      </c>
      <c r="LD2" s="764" t="str">
        <f>TEXT(LC2,"0.0")</f>
        <v>4.0</v>
      </c>
      <c r="LE2" s="765">
        <v>2</v>
      </c>
      <c r="LF2" s="766">
        <v>2</v>
      </c>
      <c r="LG2" s="1310">
        <v>7</v>
      </c>
      <c r="LH2" s="1245">
        <v>6</v>
      </c>
      <c r="LI2" s="1245"/>
      <c r="LJ2" s="760">
        <f>ROUND((LG2*0.4+LH2*0.6),1)</f>
        <v>6.4</v>
      </c>
      <c r="LK2" s="761">
        <f>ROUND(MAX((LG2*0.4+LH2*0.6),(LG2*0.4+LI2*0.6)),1)</f>
        <v>6.4</v>
      </c>
      <c r="LL2" s="762" t="str">
        <f>TEXT(LK2,"0.0")</f>
        <v>6.4</v>
      </c>
      <c r="LM2" s="763" t="str">
        <f>IF(LK2&gt;=8.5,"A",IF(LK2&gt;=8,"B+",IF(LK2&gt;=7,"B",IF(LK2&gt;=6.5,"C+",IF(LK2&gt;=5.5,"C",IF(LK2&gt;=5,"D+",IF(LK2&gt;=4,"D","F")))))))</f>
        <v>C</v>
      </c>
      <c r="LN2" s="764">
        <f>IF(LM2="A",4,IF(LM2="B+",3.5,IF(LM2="B",3,IF(LM2="C+",2.5,IF(LM2="C",2,IF(LM2="D+",1.5,IF(LM2="D",1,0)))))))</f>
        <v>2</v>
      </c>
      <c r="LO2" s="764" t="str">
        <f>TEXT(LN2,"0.0")</f>
        <v>2.0</v>
      </c>
      <c r="LP2" s="765">
        <v>3</v>
      </c>
      <c r="LQ2" s="766">
        <v>3</v>
      </c>
      <c r="LR2" s="1554">
        <v>6</v>
      </c>
      <c r="LS2" s="1556">
        <v>6</v>
      </c>
      <c r="LT2" s="855"/>
      <c r="LU2" s="855">
        <f>ROUND((LR2*0.4+LS2*0.6),1)</f>
        <v>6</v>
      </c>
      <c r="LV2" s="856">
        <f>ROUND(MAX((LR2*0.4+LS2*0.6),(LR2*0.4+LT2*0.6)),1)</f>
        <v>6</v>
      </c>
      <c r="LW2" s="857" t="str">
        <f>TEXT(LV2,"0.0")</f>
        <v>6.0</v>
      </c>
      <c r="LX2" s="858" t="str">
        <f t="shared" ref="LX2:LX29" si="117">IF(LV2&gt;=8.5,"A",IF(LV2&gt;=8,"B+",IF(LV2&gt;=7,"B",IF(LV2&gt;=6.5,"C+",IF(LV2&gt;=5.5,"C",IF(LV2&gt;=5,"D+",IF(LV2&gt;=4,"D","F")))))))</f>
        <v>C</v>
      </c>
      <c r="LY2" s="859">
        <f t="shared" ref="LY2:LY29" si="118">IF(LX2="A",4,IF(LX2="B+",3.5,IF(LX2="B",3,IF(LX2="C+",2.5,IF(LX2="C",2,IF(LX2="D+",1.5,IF(LX2="D",1,0)))))))</f>
        <v>2</v>
      </c>
      <c r="LZ2" s="859" t="str">
        <f t="shared" ref="LZ2:LZ29" si="119">TEXT(LY2,"0.0")</f>
        <v>2.0</v>
      </c>
      <c r="MA2" s="781">
        <v>2</v>
      </c>
      <c r="MB2" s="860">
        <v>2</v>
      </c>
      <c r="MC2" s="1689">
        <v>6.6</v>
      </c>
      <c r="MD2" s="1693">
        <v>6</v>
      </c>
      <c r="ME2" s="1311"/>
      <c r="MF2" s="855">
        <f>ROUND((MC2*0.4+MD2*0.6),1)</f>
        <v>6.2</v>
      </c>
      <c r="MG2" s="856">
        <f>ROUND(MAX((MC2*0.4+MD2*0.6),(MC2*0.4+ME2*0.6)),1)</f>
        <v>6.2</v>
      </c>
      <c r="MH2" s="1312" t="str">
        <f>TEXT(MG2,"0.0")</f>
        <v>6.2</v>
      </c>
      <c r="MI2" s="858" t="str">
        <f>IF(MG2&gt;=8.5,"A",IF(MG2&gt;=8,"B+",IF(MG2&gt;=7,"B",IF(MG2&gt;=6.5,"C+",IF(MG2&gt;=5.5,"C",IF(MG2&gt;=5,"D+",IF(MG2&gt;=4,"D","F")))))))</f>
        <v>C</v>
      </c>
      <c r="MJ2" s="859">
        <f>IF(MI2="A",4,IF(MI2="B+",3.5,IF(MI2="B",3,IF(MI2="C+",2.5,IF(MI2="C",2,IF(MI2="D+",1.5,IF(MI2="D",1,0)))))))</f>
        <v>2</v>
      </c>
      <c r="MK2" s="859" t="str">
        <f>TEXT(MJ2,"0.0")</f>
        <v>2.0</v>
      </c>
      <c r="ML2" s="781">
        <v>4</v>
      </c>
      <c r="MM2" s="860">
        <v>4</v>
      </c>
      <c r="MN2" s="1313">
        <v>6.2</v>
      </c>
      <c r="MO2" s="522">
        <v>5</v>
      </c>
      <c r="MP2" s="522"/>
      <c r="MQ2" s="855">
        <f>ROUND((MN2*0.4+MO2*0.6),1)</f>
        <v>5.5</v>
      </c>
      <c r="MR2" s="856">
        <f>ROUND(MAX((MN2*0.4+MO2*0.6),(MN2*0.4+MP2*0.6)),1)</f>
        <v>5.5</v>
      </c>
      <c r="MS2" s="1312" t="str">
        <f>TEXT(MR2,"0.0")</f>
        <v>5.5</v>
      </c>
      <c r="MT2" s="858" t="str">
        <f>IF(MR2&gt;=8.5,"A",IF(MR2&gt;=8,"B+",IF(MR2&gt;=7,"B",IF(MR2&gt;=6.5,"C+",IF(MR2&gt;=5.5,"C",IF(MR2&gt;=5,"D+",IF(MR2&gt;=4,"D","F")))))))</f>
        <v>C</v>
      </c>
      <c r="MU2" s="859">
        <f>IF(MT2="A",4,IF(MT2="B+",3.5,IF(MT2="B",3,IF(MT2="C+",2.5,IF(MT2="C",2,IF(MT2="D+",1.5,IF(MT2="D",1,0)))))))</f>
        <v>2</v>
      </c>
      <c r="MV2" s="859" t="str">
        <f>TEXT(MU2,"0.0")</f>
        <v>2.0</v>
      </c>
      <c r="MW2" s="781">
        <v>2</v>
      </c>
      <c r="MX2" s="860">
        <v>2</v>
      </c>
      <c r="MY2" s="1719">
        <f>KT2+LE2+LP2+MA2+ML2+MW2</f>
        <v>15</v>
      </c>
      <c r="MZ2" s="1720">
        <f>(KR2*KT2+LC2*LE2+LN2*LP2+LY2*MA2+MJ2*ML2+MW2*MU2)/MY2</f>
        <v>2.4</v>
      </c>
      <c r="NA2" s="1721" t="str">
        <f>TEXT(MZ2,"0.00")</f>
        <v>2.40</v>
      </c>
    </row>
    <row r="3" spans="1:365" ht="21.75" customHeight="1" x14ac:dyDescent="0.25">
      <c r="A3" s="221">
        <v>3</v>
      </c>
      <c r="B3" s="221" t="s">
        <v>152</v>
      </c>
      <c r="C3" s="222" t="s">
        <v>156</v>
      </c>
      <c r="D3" s="223" t="s">
        <v>157</v>
      </c>
      <c r="E3" s="224" t="s">
        <v>15</v>
      </c>
      <c r="F3" s="225"/>
      <c r="G3" s="238" t="s">
        <v>429</v>
      </c>
      <c r="H3" s="231" t="s">
        <v>17</v>
      </c>
      <c r="I3" s="323" t="s">
        <v>458</v>
      </c>
      <c r="J3" s="335">
        <v>8</v>
      </c>
      <c r="K3" s="176" t="str">
        <f t="shared" si="0"/>
        <v>8.0</v>
      </c>
      <c r="L3" s="51" t="str">
        <f t="shared" si="1"/>
        <v>B+</v>
      </c>
      <c r="M3" s="57">
        <f t="shared" si="2"/>
        <v>3.5</v>
      </c>
      <c r="N3" s="67" t="str">
        <f t="shared" si="3"/>
        <v>3.5</v>
      </c>
      <c r="O3" s="335">
        <v>7</v>
      </c>
      <c r="P3" s="176" t="str">
        <f t="shared" si="4"/>
        <v>7.0</v>
      </c>
      <c r="Q3" s="118" t="str">
        <f t="shared" si="5"/>
        <v>B</v>
      </c>
      <c r="R3" s="117">
        <f t="shared" si="6"/>
        <v>3</v>
      </c>
      <c r="S3" s="1192" t="str">
        <f t="shared" si="7"/>
        <v>3.0</v>
      </c>
      <c r="T3" s="1188">
        <v>7.4</v>
      </c>
      <c r="U3" s="135">
        <v>8</v>
      </c>
      <c r="V3" s="136"/>
      <c r="W3" s="5">
        <f t="shared" si="8"/>
        <v>7.8</v>
      </c>
      <c r="X3" s="6">
        <f t="shared" si="9"/>
        <v>7.8</v>
      </c>
      <c r="Y3" s="176" t="str">
        <f t="shared" si="10"/>
        <v>7.8</v>
      </c>
      <c r="Z3" s="8" t="str">
        <f t="shared" si="11"/>
        <v>B</v>
      </c>
      <c r="AA3" s="7">
        <f t="shared" si="12"/>
        <v>3</v>
      </c>
      <c r="AB3" s="7" t="str">
        <f t="shared" si="13"/>
        <v>3.0</v>
      </c>
      <c r="AC3" s="10">
        <v>2</v>
      </c>
      <c r="AD3" s="27">
        <v>2</v>
      </c>
      <c r="AE3" s="83">
        <v>8.5</v>
      </c>
      <c r="AF3" s="4">
        <v>8</v>
      </c>
      <c r="AG3" s="309"/>
      <c r="AH3" s="5">
        <f t="shared" si="14"/>
        <v>8.1999999999999993</v>
      </c>
      <c r="AI3" s="25">
        <f t="shared" si="15"/>
        <v>8.1999999999999993</v>
      </c>
      <c r="AJ3" s="176" t="str">
        <f t="shared" si="16"/>
        <v>8.2</v>
      </c>
      <c r="AK3" s="118" t="str">
        <f t="shared" si="17"/>
        <v>B+</v>
      </c>
      <c r="AL3" s="117">
        <f t="shared" si="18"/>
        <v>3.5</v>
      </c>
      <c r="AM3" s="117" t="str">
        <f t="shared" si="19"/>
        <v>3.5</v>
      </c>
      <c r="AN3" s="10">
        <v>3</v>
      </c>
      <c r="AO3" s="314">
        <v>3</v>
      </c>
      <c r="AP3" s="83">
        <v>9</v>
      </c>
      <c r="AQ3" s="98">
        <v>8</v>
      </c>
      <c r="AR3" s="289"/>
      <c r="AS3" s="5">
        <f t="shared" si="20"/>
        <v>8.4</v>
      </c>
      <c r="AT3" s="25">
        <f t="shared" si="21"/>
        <v>8.4</v>
      </c>
      <c r="AU3" s="176" t="str">
        <f t="shared" si="22"/>
        <v>8.4</v>
      </c>
      <c r="AV3" s="118" t="str">
        <f t="shared" si="23"/>
        <v>B+</v>
      </c>
      <c r="AW3" s="117">
        <f t="shared" si="24"/>
        <v>3.5</v>
      </c>
      <c r="AX3" s="117" t="str">
        <f t="shared" si="25"/>
        <v>3.5</v>
      </c>
      <c r="AY3" s="291">
        <v>4</v>
      </c>
      <c r="AZ3" s="27">
        <v>4</v>
      </c>
      <c r="BA3" s="77">
        <v>7.4</v>
      </c>
      <c r="BB3" s="97">
        <v>5</v>
      </c>
      <c r="BC3" s="299"/>
      <c r="BD3" s="5">
        <f t="shared" si="26"/>
        <v>6</v>
      </c>
      <c r="BE3" s="25">
        <f t="shared" si="27"/>
        <v>6</v>
      </c>
      <c r="BF3" s="176" t="str">
        <f t="shared" si="28"/>
        <v>6.0</v>
      </c>
      <c r="BG3" s="302" t="str">
        <f t="shared" si="29"/>
        <v>C</v>
      </c>
      <c r="BH3" s="7">
        <f t="shared" si="30"/>
        <v>2</v>
      </c>
      <c r="BI3" s="7" t="str">
        <f t="shared" si="31"/>
        <v>2.0</v>
      </c>
      <c r="BJ3" s="305">
        <v>2</v>
      </c>
      <c r="BK3" s="314">
        <v>2</v>
      </c>
      <c r="BL3" s="362">
        <v>8.3000000000000007</v>
      </c>
      <c r="BM3" s="97">
        <v>9</v>
      </c>
      <c r="BN3" s="299"/>
      <c r="BO3" s="5">
        <f t="shared" si="32"/>
        <v>8.6999999999999993</v>
      </c>
      <c r="BP3" s="25">
        <f t="shared" si="33"/>
        <v>8.6999999999999993</v>
      </c>
      <c r="BQ3" s="176" t="str">
        <f t="shared" si="34"/>
        <v>8.7</v>
      </c>
      <c r="BR3" s="302" t="str">
        <f t="shared" si="35"/>
        <v>A</v>
      </c>
      <c r="BS3" s="7">
        <f t="shared" si="36"/>
        <v>4</v>
      </c>
      <c r="BT3" s="7" t="str">
        <f t="shared" si="37"/>
        <v>4.0</v>
      </c>
      <c r="BU3" s="305">
        <v>2</v>
      </c>
      <c r="BV3" s="27">
        <v>2</v>
      </c>
      <c r="BW3" s="89">
        <v>9</v>
      </c>
      <c r="BX3" s="97">
        <v>9</v>
      </c>
      <c r="BY3" s="299"/>
      <c r="BZ3" s="5">
        <f t="shared" si="38"/>
        <v>9</v>
      </c>
      <c r="CA3" s="25">
        <f t="shared" si="39"/>
        <v>9</v>
      </c>
      <c r="CB3" s="176" t="str">
        <f t="shared" si="40"/>
        <v>9.0</v>
      </c>
      <c r="CC3" s="118" t="str">
        <f t="shared" si="41"/>
        <v>A</v>
      </c>
      <c r="CD3" s="117">
        <f t="shared" si="42"/>
        <v>4</v>
      </c>
      <c r="CE3" s="7" t="str">
        <f t="shared" si="43"/>
        <v>4.0</v>
      </c>
      <c r="CF3" s="10">
        <v>3</v>
      </c>
      <c r="CG3" s="27">
        <v>3</v>
      </c>
      <c r="CH3" s="111">
        <f t="shared" si="44"/>
        <v>16</v>
      </c>
      <c r="CI3" s="109">
        <f t="shared" si="45"/>
        <v>3.40625</v>
      </c>
      <c r="CJ3" s="105" t="str">
        <f t="shared" si="46"/>
        <v>3.41</v>
      </c>
      <c r="CK3" s="106" t="str">
        <f t="shared" si="47"/>
        <v>Lên lớp</v>
      </c>
      <c r="CL3" s="107">
        <f t="shared" si="48"/>
        <v>16</v>
      </c>
      <c r="CM3" s="108">
        <f t="shared" si="49"/>
        <v>3.40625</v>
      </c>
      <c r="CN3" s="106" t="str">
        <f t="shared" si="50"/>
        <v>Lên lớp</v>
      </c>
      <c r="CP3" s="139">
        <v>8.6999999999999993</v>
      </c>
      <c r="CQ3" s="140">
        <v>9</v>
      </c>
      <c r="CR3" s="459"/>
      <c r="CS3" s="5">
        <f t="shared" si="51"/>
        <v>8.9</v>
      </c>
      <c r="CT3" s="25">
        <f t="shared" si="52"/>
        <v>8.9</v>
      </c>
      <c r="CU3" s="176" t="str">
        <f t="shared" si="53"/>
        <v>8.9</v>
      </c>
      <c r="CV3" s="8" t="str">
        <f t="shared" si="54"/>
        <v>A</v>
      </c>
      <c r="CW3" s="7">
        <f t="shared" si="55"/>
        <v>4</v>
      </c>
      <c r="CX3" s="7" t="str">
        <f t="shared" si="56"/>
        <v>4.0</v>
      </c>
      <c r="CY3" s="10">
        <v>3</v>
      </c>
      <c r="CZ3" s="27">
        <v>3</v>
      </c>
      <c r="DA3" s="122">
        <v>10</v>
      </c>
      <c r="DB3" s="121">
        <v>7</v>
      </c>
      <c r="DC3" s="121"/>
      <c r="DD3" s="5">
        <f t="shared" si="57"/>
        <v>8.1999999999999993</v>
      </c>
      <c r="DE3" s="25">
        <f t="shared" si="58"/>
        <v>8.1999999999999993</v>
      </c>
      <c r="DF3" s="176" t="str">
        <f t="shared" si="59"/>
        <v>8.2</v>
      </c>
      <c r="DG3" s="118" t="str">
        <f t="shared" si="60"/>
        <v>B+</v>
      </c>
      <c r="DH3" s="117">
        <f t="shared" si="61"/>
        <v>3.5</v>
      </c>
      <c r="DI3" s="117" t="str">
        <f t="shared" si="62"/>
        <v>3.5</v>
      </c>
      <c r="DJ3" s="10">
        <v>2</v>
      </c>
      <c r="DK3" s="27">
        <v>2</v>
      </c>
      <c r="DL3" s="122">
        <v>8.8000000000000007</v>
      </c>
      <c r="DM3" s="97">
        <v>10</v>
      </c>
      <c r="DN3" s="299"/>
      <c r="DO3" s="543">
        <f t="shared" si="63"/>
        <v>9.5</v>
      </c>
      <c r="DP3" s="25">
        <f t="shared" si="64"/>
        <v>9.5</v>
      </c>
      <c r="DQ3" s="176" t="str">
        <f t="shared" si="65"/>
        <v>9.5</v>
      </c>
      <c r="DR3" s="118" t="str">
        <f t="shared" si="66"/>
        <v>A</v>
      </c>
      <c r="DS3" s="117">
        <f t="shared" si="67"/>
        <v>4</v>
      </c>
      <c r="DT3" s="117" t="str">
        <f t="shared" si="68"/>
        <v>4.0</v>
      </c>
      <c r="DU3" s="10">
        <v>4</v>
      </c>
      <c r="DV3" s="27">
        <v>4</v>
      </c>
      <c r="DW3" s="508">
        <v>8</v>
      </c>
      <c r="DX3" s="97">
        <v>9</v>
      </c>
      <c r="DY3" s="299"/>
      <c r="DZ3" s="5">
        <f t="shared" si="69"/>
        <v>8.6</v>
      </c>
      <c r="EA3" s="25">
        <f t="shared" si="70"/>
        <v>8.6</v>
      </c>
      <c r="EB3" s="176" t="str">
        <f t="shared" si="71"/>
        <v>8.6</v>
      </c>
      <c r="EC3" s="118" t="str">
        <f t="shared" si="72"/>
        <v>A</v>
      </c>
      <c r="ED3" s="117">
        <f t="shared" si="73"/>
        <v>4</v>
      </c>
      <c r="EE3" s="117" t="str">
        <f t="shared" si="74"/>
        <v>4.0</v>
      </c>
      <c r="EF3" s="10">
        <v>2</v>
      </c>
      <c r="EG3" s="27">
        <v>2</v>
      </c>
      <c r="EH3" s="122">
        <v>8.1999999999999993</v>
      </c>
      <c r="EI3" s="97">
        <v>9</v>
      </c>
      <c r="EJ3" s="299"/>
      <c r="EK3" s="5">
        <f t="shared" si="75"/>
        <v>8.6999999999999993</v>
      </c>
      <c r="EL3" s="25">
        <f t="shared" si="76"/>
        <v>8.6999999999999993</v>
      </c>
      <c r="EM3" s="176" t="str">
        <f t="shared" si="77"/>
        <v>8.7</v>
      </c>
      <c r="EN3" s="118" t="str">
        <f t="shared" si="78"/>
        <v>A</v>
      </c>
      <c r="EO3" s="117">
        <f t="shared" si="79"/>
        <v>4</v>
      </c>
      <c r="EP3" s="117" t="str">
        <f t="shared" si="80"/>
        <v>4.0</v>
      </c>
      <c r="EQ3" s="10">
        <v>2</v>
      </c>
      <c r="ER3" s="27">
        <v>2</v>
      </c>
      <c r="ES3" s="122">
        <v>8.8000000000000007</v>
      </c>
      <c r="ET3" s="454">
        <v>9.5</v>
      </c>
      <c r="EU3" s="549"/>
      <c r="EV3" s="5">
        <f t="shared" si="81"/>
        <v>9.1999999999999993</v>
      </c>
      <c r="EW3" s="25">
        <f t="shared" si="82"/>
        <v>9.1999999999999993</v>
      </c>
      <c r="EX3" s="176" t="str">
        <f t="shared" si="83"/>
        <v>9.2</v>
      </c>
      <c r="EY3" s="118" t="str">
        <f t="shared" si="84"/>
        <v>A</v>
      </c>
      <c r="EZ3" s="117">
        <f t="shared" si="85"/>
        <v>4</v>
      </c>
      <c r="FA3" s="117" t="str">
        <f t="shared" si="86"/>
        <v>4.0</v>
      </c>
      <c r="FB3" s="10">
        <v>3</v>
      </c>
      <c r="FC3" s="27">
        <v>3</v>
      </c>
      <c r="FD3" s="362">
        <v>9.4</v>
      </c>
      <c r="FE3" s="97">
        <v>10</v>
      </c>
      <c r="FF3" s="97"/>
      <c r="FG3" s="5">
        <f t="shared" si="87"/>
        <v>9.8000000000000007</v>
      </c>
      <c r="FH3" s="25">
        <f t="shared" si="88"/>
        <v>9.8000000000000007</v>
      </c>
      <c r="FI3" s="176" t="str">
        <f t="shared" si="89"/>
        <v>9.8</v>
      </c>
      <c r="FJ3" s="118" t="str">
        <f t="shared" si="90"/>
        <v>A</v>
      </c>
      <c r="FK3" s="117">
        <f t="shared" si="91"/>
        <v>4</v>
      </c>
      <c r="FL3" s="117" t="str">
        <f t="shared" si="92"/>
        <v>4.0</v>
      </c>
      <c r="FM3" s="10">
        <v>2</v>
      </c>
      <c r="FN3" s="27">
        <v>2</v>
      </c>
      <c r="FO3" s="122">
        <v>8</v>
      </c>
      <c r="FP3" s="97">
        <v>9</v>
      </c>
      <c r="FQ3" s="97"/>
      <c r="FR3" s="5">
        <f t="shared" si="93"/>
        <v>8.6</v>
      </c>
      <c r="FS3" s="25">
        <f t="shared" si="94"/>
        <v>8.6</v>
      </c>
      <c r="FT3" s="176" t="str">
        <f t="shared" si="95"/>
        <v>8.6</v>
      </c>
      <c r="FU3" s="118" t="str">
        <f t="shared" si="96"/>
        <v>A</v>
      </c>
      <c r="FV3" s="117">
        <f t="shared" si="97"/>
        <v>4</v>
      </c>
      <c r="FW3" s="117" t="str">
        <f t="shared" si="98"/>
        <v>4.0</v>
      </c>
      <c r="FX3" s="10">
        <v>2</v>
      </c>
      <c r="FY3" s="27">
        <v>2</v>
      </c>
      <c r="FZ3" s="111">
        <f t="shared" si="99"/>
        <v>20</v>
      </c>
      <c r="GA3" s="824">
        <f t="shared" si="100"/>
        <v>3.95</v>
      </c>
      <c r="GB3" s="105" t="str">
        <f t="shared" si="101"/>
        <v>3.95</v>
      </c>
      <c r="GC3" s="121" t="str">
        <f t="shared" si="102"/>
        <v>Lên lớp</v>
      </c>
      <c r="GD3" s="825">
        <f t="shared" si="103"/>
        <v>36</v>
      </c>
      <c r="GE3" s="824">
        <f t="shared" si="104"/>
        <v>3.7083333333333335</v>
      </c>
      <c r="GF3" s="105" t="str">
        <f t="shared" si="105"/>
        <v>3.71</v>
      </c>
      <c r="GG3" s="826">
        <f t="shared" si="106"/>
        <v>36</v>
      </c>
      <c r="GH3" s="827">
        <f t="shared" si="107"/>
        <v>8.6194444444444471</v>
      </c>
      <c r="GI3" s="828">
        <f t="shared" si="108"/>
        <v>3.7083333333333335</v>
      </c>
      <c r="GJ3" s="829" t="str">
        <f t="shared" si="109"/>
        <v>Lên lớp</v>
      </c>
      <c r="GL3" s="122">
        <v>9.1999999999999993</v>
      </c>
      <c r="GM3" s="97">
        <v>10</v>
      </c>
      <c r="GN3" s="97"/>
      <c r="GO3" s="5">
        <f t="shared" ref="GO3:GO29" si="120">ROUND((GL3*0.4+GM3*0.6),1)</f>
        <v>9.6999999999999993</v>
      </c>
      <c r="GP3" s="25">
        <f t="shared" ref="GP3:GP29" si="121">ROUND(MAX((GL3*0.4+GM3*0.6),(GL3*0.4+GN3*0.6)),1)</f>
        <v>9.6999999999999993</v>
      </c>
      <c r="GQ3" s="176" t="str">
        <f t="shared" si="110"/>
        <v>9.7</v>
      </c>
      <c r="GR3" s="118" t="str">
        <f t="shared" si="111"/>
        <v>A</v>
      </c>
      <c r="GS3" s="117">
        <f t="shared" si="112"/>
        <v>4</v>
      </c>
      <c r="GT3" s="117" t="str">
        <f t="shared" si="113"/>
        <v>4.0</v>
      </c>
      <c r="GU3" s="10">
        <v>4</v>
      </c>
      <c r="GV3" s="27">
        <v>4</v>
      </c>
      <c r="GW3" s="122">
        <v>9</v>
      </c>
      <c r="GX3" s="97">
        <v>9</v>
      </c>
      <c r="GY3" s="97"/>
      <c r="GZ3" s="5">
        <f t="shared" ref="GZ3:GZ29" si="122">ROUND((GW3*0.4+GX3*0.6),1)</f>
        <v>9</v>
      </c>
      <c r="HA3" s="25">
        <f t="shared" ref="HA3:HA29" si="123">ROUND(MAX((GW3*0.4+GX3*0.6),(GW3*0.4+GY3*0.6)),1)</f>
        <v>9</v>
      </c>
      <c r="HB3" s="176" t="str">
        <f t="shared" ref="HB3:HB29" si="124">TEXT(HA3,"0.0")</f>
        <v>9.0</v>
      </c>
      <c r="HC3" s="118" t="str">
        <f t="shared" ref="HC3:HC29" si="125">IF(HA3&gt;=8.5,"A",IF(HA3&gt;=8,"B+",IF(HA3&gt;=7,"B",IF(HA3&gt;=6.5,"C+",IF(HA3&gt;=5.5,"C",IF(HA3&gt;=5,"D+",IF(HA3&gt;=4,"D","F")))))))</f>
        <v>A</v>
      </c>
      <c r="HD3" s="117">
        <f t="shared" ref="HD3:HD29" si="126">IF(HC3="A",4,IF(HC3="B+",3.5,IF(HC3="B",3,IF(HC3="C+",2.5,IF(HC3="C",2,IF(HC3="D+",1.5,IF(HC3="D",1,0)))))))</f>
        <v>4</v>
      </c>
      <c r="HE3" s="117" t="str">
        <f t="shared" ref="HE3:HE29" si="127">TEXT(HD3,"0.0")</f>
        <v>4.0</v>
      </c>
      <c r="HF3" s="10">
        <v>3</v>
      </c>
      <c r="HG3" s="27">
        <v>3</v>
      </c>
      <c r="HH3" s="122">
        <v>8.3000000000000007</v>
      </c>
      <c r="HI3" s="97">
        <v>9</v>
      </c>
      <c r="HJ3" s="97"/>
      <c r="HK3" s="5">
        <f t="shared" ref="HK3:HK29" si="128">ROUND((HH3*0.4+HI3*0.6),1)</f>
        <v>8.6999999999999993</v>
      </c>
      <c r="HL3" s="25">
        <f t="shared" ref="HL3:HL29" si="129">ROUND(MAX((HH3*0.4+HI3*0.6),(HH3*0.4+HJ3*0.6)),1)</f>
        <v>8.6999999999999993</v>
      </c>
      <c r="HM3" s="176" t="str">
        <f t="shared" ref="HM3:HM29" si="130">TEXT(HL3,"0.0")</f>
        <v>8.7</v>
      </c>
      <c r="HN3" s="118" t="str">
        <f t="shared" ref="HN3:HN29" si="131">IF(HL3&gt;=8.5,"A",IF(HL3&gt;=8,"B+",IF(HL3&gt;=7,"B",IF(HL3&gt;=6.5,"C+",IF(HL3&gt;=5.5,"C",IF(HL3&gt;=5,"D+",IF(HL3&gt;=4,"D","F")))))))</f>
        <v>A</v>
      </c>
      <c r="HO3" s="117">
        <f t="shared" ref="HO3:HO29" si="132">IF(HN3="A",4,IF(HN3="B+",3.5,IF(HN3="B",3,IF(HN3="C+",2.5,IF(HN3="C",2,IF(HN3="D+",1.5,IF(HN3="D",1,0)))))))</f>
        <v>4</v>
      </c>
      <c r="HP3" s="117" t="str">
        <f t="shared" ref="HP3:HP29" si="133">TEXT(HO3,"0.0")</f>
        <v>4.0</v>
      </c>
      <c r="HQ3" s="10">
        <v>2</v>
      </c>
      <c r="HR3" s="27">
        <v>2</v>
      </c>
      <c r="HS3" s="31">
        <v>8</v>
      </c>
      <c r="HT3" s="800">
        <v>9</v>
      </c>
      <c r="HU3" s="800"/>
      <c r="HV3" s="855">
        <f t="shared" ref="HV3:HV29" si="134">ROUND((HS3*0.4+HT3*0.6),1)</f>
        <v>8.6</v>
      </c>
      <c r="HW3" s="856">
        <f t="shared" ref="HW3:HW29" si="135">ROUND(MAX((HS3*0.4+HT3*0.6),(HS3*0.4+HU3*0.6)),1)</f>
        <v>8.6</v>
      </c>
      <c r="HX3" s="857" t="str">
        <f t="shared" ref="HX3:HX29" si="136">TEXT(HW3,"0.0")</f>
        <v>8.6</v>
      </c>
      <c r="HY3" s="858" t="str">
        <f t="shared" ref="HY3:HY29" si="137">IF(HW3&gt;=8.5,"A",IF(HW3&gt;=8,"B+",IF(HW3&gt;=7,"B",IF(HW3&gt;=6.5,"C+",IF(HW3&gt;=5.5,"C",IF(HW3&gt;=5,"D+",IF(HW3&gt;=4,"D","F")))))))</f>
        <v>A</v>
      </c>
      <c r="HZ3" s="859">
        <f t="shared" ref="HZ3:HZ29" si="138">IF(HY3="A",4,IF(HY3="B+",3.5,IF(HY3="B",3,IF(HY3="C+",2.5,IF(HY3="C",2,IF(HY3="D+",1.5,IF(HY3="D",1,0)))))))</f>
        <v>4</v>
      </c>
      <c r="IA3" s="859" t="str">
        <f t="shared" ref="IA3:IA29" si="139">TEXT(HZ3,"0.0")</f>
        <v>4.0</v>
      </c>
      <c r="IB3" s="781">
        <v>2</v>
      </c>
      <c r="IC3" s="860">
        <v>2</v>
      </c>
      <c r="ID3" s="122">
        <v>8.6</v>
      </c>
      <c r="IE3" s="97">
        <v>8</v>
      </c>
      <c r="IF3" s="299"/>
      <c r="IG3" s="5">
        <f t="shared" ref="IG3:IG29" si="140">ROUND((ID3*0.4+IE3*0.6),1)</f>
        <v>8.1999999999999993</v>
      </c>
      <c r="IH3" s="25">
        <f t="shared" ref="IH3:IH29" si="141">ROUND(MAX((ID3*0.4+IE3*0.6),(ID3*0.4+IF3*0.6)),1)</f>
        <v>8.1999999999999993</v>
      </c>
      <c r="II3" s="176" t="str">
        <f t="shared" ref="II3:II29" si="142">TEXT(IH3,"0.0")</f>
        <v>8.2</v>
      </c>
      <c r="IJ3" s="118" t="str">
        <f t="shared" ref="IJ3:IJ29" si="143">IF(IH3&gt;=8.5,"A",IF(IH3&gt;=8,"B+",IF(IH3&gt;=7,"B",IF(IH3&gt;=6.5,"C+",IF(IH3&gt;=5.5,"C",IF(IH3&gt;=5,"D+",IF(IH3&gt;=4,"D","F")))))))</f>
        <v>B+</v>
      </c>
      <c r="IK3" s="117">
        <f t="shared" ref="IK3:IK29" si="144">IF(IJ3="A",4,IF(IJ3="B+",3.5,IF(IJ3="B",3,IF(IJ3="C+",2.5,IF(IJ3="C",2,IF(IJ3="D+",1.5,IF(IJ3="D",1,0)))))))</f>
        <v>3.5</v>
      </c>
      <c r="IL3" s="117" t="str">
        <f t="shared" ref="IL3:IL29" si="145">TEXT(IK3,"0.0")</f>
        <v>3.5</v>
      </c>
      <c r="IM3" s="10">
        <v>2</v>
      </c>
      <c r="IN3" s="27">
        <v>2</v>
      </c>
      <c r="IO3" s="122">
        <v>8.8000000000000007</v>
      </c>
      <c r="IP3" s="97">
        <v>9</v>
      </c>
      <c r="IQ3" s="97"/>
      <c r="IR3" s="5">
        <f t="shared" ref="IR3:IR29" si="146">ROUND((IO3*0.4+IP3*0.6),1)</f>
        <v>8.9</v>
      </c>
      <c r="IS3" s="25">
        <f t="shared" ref="IS3:IS29" si="147">ROUND(MAX((IO3*0.4+IP3*0.6),(IO3*0.4+IQ3*0.6)),1)</f>
        <v>8.9</v>
      </c>
      <c r="IT3" s="176" t="str">
        <f t="shared" ref="IT3:IT29" si="148">TEXT(IS3,"0.0")</f>
        <v>8.9</v>
      </c>
      <c r="IU3" s="118" t="str">
        <f t="shared" ref="IU3:IU29" si="149">IF(IS3&gt;=8.5,"A",IF(IS3&gt;=8,"B+",IF(IS3&gt;=7,"B",IF(IS3&gt;=6.5,"C+",IF(IS3&gt;=5.5,"C",IF(IS3&gt;=5,"D+",IF(IS3&gt;=4,"D","F")))))))</f>
        <v>A</v>
      </c>
      <c r="IV3" s="117">
        <f t="shared" ref="IV3:IV29" si="150">IF(IU3="A",4,IF(IU3="B+",3.5,IF(IU3="B",3,IF(IU3="C+",2.5,IF(IU3="C",2,IF(IU3="D+",1.5,IF(IU3="D",1,0)))))))</f>
        <v>4</v>
      </c>
      <c r="IW3" s="117" t="str">
        <f t="shared" ref="IW3:IW29" si="151">TEXT(IV3,"0.0")</f>
        <v>4.0</v>
      </c>
      <c r="IX3" s="10">
        <v>2</v>
      </c>
      <c r="IY3" s="27">
        <v>2</v>
      </c>
      <c r="IZ3" s="122">
        <v>9.1</v>
      </c>
      <c r="JA3" s="97">
        <v>9</v>
      </c>
      <c r="JB3" s="97"/>
      <c r="JC3" s="5">
        <f t="shared" ref="JC3:JC29" si="152">ROUND((IZ3*0.4+JA3*0.6),1)</f>
        <v>9</v>
      </c>
      <c r="JD3" s="25">
        <f t="shared" ref="JD3:JD29" si="153">ROUND(MAX((IZ3*0.4+JA3*0.6),(IZ3*0.4+JB3*0.6)),1)</f>
        <v>9</v>
      </c>
      <c r="JE3" s="176" t="str">
        <f t="shared" ref="JE3:JE29" si="154">TEXT(JD3,"0.0")</f>
        <v>9.0</v>
      </c>
      <c r="JF3" s="118" t="str">
        <f t="shared" ref="JF3:JF29" si="155">IF(JD3&gt;=8.5,"A",IF(JD3&gt;=8,"B+",IF(JD3&gt;=7,"B",IF(JD3&gt;=6.5,"C+",IF(JD3&gt;=5.5,"C",IF(JD3&gt;=5,"D+",IF(JD3&gt;=4,"D","F")))))))</f>
        <v>A</v>
      </c>
      <c r="JG3" s="117">
        <f t="shared" ref="JG3:JG29" si="156">IF(JF3="A",4,IF(JF3="B+",3.5,IF(JF3="B",3,IF(JF3="C+",2.5,IF(JF3="C",2,IF(JF3="D+",1.5,IF(JF3="D",1,0)))))))</f>
        <v>4</v>
      </c>
      <c r="JH3" s="117" t="str">
        <f t="shared" ref="JH3:JH29" si="157">TEXT(JG3,"0.0")</f>
        <v>4.0</v>
      </c>
      <c r="JI3" s="10">
        <v>4</v>
      </c>
      <c r="JJ3" s="27">
        <v>4</v>
      </c>
      <c r="JK3" s="122">
        <v>9.4</v>
      </c>
      <c r="JL3" s="97">
        <v>10</v>
      </c>
      <c r="JM3" s="97"/>
      <c r="JN3" s="5">
        <f t="shared" ref="JN3:JN29" si="158">ROUND((JK3*0.4+JL3*0.6),1)</f>
        <v>9.8000000000000007</v>
      </c>
      <c r="JO3" s="25">
        <f t="shared" ref="JO3:JO29" si="159">ROUND(MAX((JK3*0.4+JL3*0.6),(JK3*0.4+JM3*0.6)),1)</f>
        <v>9.8000000000000007</v>
      </c>
      <c r="JP3" s="176" t="str">
        <f t="shared" ref="JP3:JP29" si="160">TEXT(JO3,"0.0")</f>
        <v>9.8</v>
      </c>
      <c r="JQ3" s="118" t="str">
        <f t="shared" ref="JQ3:JQ29" si="161">IF(JO3&gt;=8.5,"A",IF(JO3&gt;=8,"B+",IF(JO3&gt;=7,"B",IF(JO3&gt;=6.5,"C+",IF(JO3&gt;=5.5,"C",IF(JO3&gt;=5,"D+",IF(JO3&gt;=4,"D","F")))))))</f>
        <v>A</v>
      </c>
      <c r="JR3" s="117">
        <f t="shared" ref="JR3:JR29" si="162">IF(JQ3="A",4,IF(JQ3="B+",3.5,IF(JQ3="B",3,IF(JQ3="C+",2.5,IF(JQ3="C",2,IF(JQ3="D+",1.5,IF(JQ3="D",1,0)))))))</f>
        <v>4</v>
      </c>
      <c r="JS3" s="117" t="str">
        <f t="shared" ref="JS3:JS29" si="163">TEXT(JR3,"0.0")</f>
        <v>4.0</v>
      </c>
      <c r="JT3" s="10">
        <v>2</v>
      </c>
      <c r="JU3" s="27">
        <v>2</v>
      </c>
      <c r="JV3" s="884">
        <f t="shared" ref="JV3:JV25" si="164">GU3+HF3+HQ3+IB3+IM3+IX3+JI3+JT3</f>
        <v>21</v>
      </c>
      <c r="JW3" s="885">
        <f t="shared" ref="JW3:JW25" si="165">(GS3*GU3+HD3*HF3+HO3*HQ3+HZ3*IB3+IK3*IM3+IV3*IX3+JG3*JI3+JR3*JT3)/JV3</f>
        <v>3.9523809523809526</v>
      </c>
      <c r="JX3" s="886" t="str">
        <f t="shared" ref="JX3:JX25" si="166">TEXT(JW3,"0.00")</f>
        <v>3.95</v>
      </c>
      <c r="JY3" s="521" t="str">
        <f t="shared" ref="JY3:JY25" si="167">IF(AND(JW3&lt;1),"Cảnh báo KQHT","Lên lớp")</f>
        <v>Lên lớp</v>
      </c>
      <c r="JZ3" s="887">
        <f t="shared" ref="JZ3:JZ25" si="168">GD3+JV3</f>
        <v>57</v>
      </c>
      <c r="KA3" s="885">
        <f t="shared" ref="KA3:KA25" si="169">(CH3*CI3+FZ3*GA3+JW3*JV3)/JZ3</f>
        <v>3.7982456140350878</v>
      </c>
      <c r="KB3" s="886" t="str">
        <f t="shared" ref="KB3:KB25" si="170">TEXT(KA3,"0.00")</f>
        <v>3.80</v>
      </c>
      <c r="KC3" s="888">
        <f t="shared" ref="KC3:KC25" si="171">GV3+HG3+HR3+IC3+IN3+IY3+JJ3+JU3</f>
        <v>21</v>
      </c>
      <c r="KD3" s="889">
        <f t="shared" ref="KD3:KD25" si="172" xml:space="preserve"> (JU3*JO3+JJ3*JD3+IY3*IS3+IN3*IH3+IC3*HW3+HR3*HL3+HG3*HA3+GV3*GP3)/KC3</f>
        <v>9.0571428571428569</v>
      </c>
      <c r="KE3" s="890">
        <f t="shared" ref="KE3:KE25" si="173" xml:space="preserve"> (GS3*GV3+HD3*HG3+HO3*HR3+HZ3*IC3+IK3*IN3+IV3*IY3+JG3*JJ3+JR3*JU3)/KC3</f>
        <v>3.9523809523809526</v>
      </c>
      <c r="KF3" s="891">
        <f t="shared" ref="KF3:KF25" si="174">GG3+KC3</f>
        <v>57</v>
      </c>
      <c r="KG3" s="892">
        <f t="shared" ref="KG3:KG25" si="175" xml:space="preserve"> (KD3*KC3+GG3*GH3)/KF3</f>
        <v>8.7807017543859658</v>
      </c>
      <c r="KH3" s="893">
        <f t="shared" ref="KH3:KH25" si="176" xml:space="preserve"> (GG3*GI3+KE3*KC3)/KF3</f>
        <v>3.7982456140350878</v>
      </c>
      <c r="KI3" s="521" t="str">
        <f t="shared" ref="KI3:KI25" si="177">IF(AND(KH3&lt;1.4),"Cảnh báo KQHT","Lên lớp")</f>
        <v>Lên lớp</v>
      </c>
      <c r="KJ3" s="424"/>
      <c r="KK3" s="31">
        <v>9</v>
      </c>
      <c r="KL3" s="800">
        <v>9</v>
      </c>
      <c r="KM3" s="5"/>
      <c r="KN3" s="5">
        <f t="shared" ref="KN3:KN29" si="178">ROUND((KK3*0.4+KL3*0.6),1)</f>
        <v>9</v>
      </c>
      <c r="KO3" s="25">
        <f t="shared" si="114"/>
        <v>9</v>
      </c>
      <c r="KP3" s="176" t="str">
        <f t="shared" ref="KP3:KP29" si="179">TEXT(KO3,"0.0")</f>
        <v>9.0</v>
      </c>
      <c r="KQ3" s="118" t="str">
        <f t="shared" si="115"/>
        <v>A</v>
      </c>
      <c r="KR3" s="117">
        <f t="shared" ref="KR3:KR29" si="180">IF(KQ3="A",4,IF(KQ3="B+",3.5,IF(KQ3="B",3,IF(KQ3="C+",2.5,IF(KQ3="C",2,IF(KQ3="D+",1.5,IF(KQ3="D",1,0)))))))</f>
        <v>4</v>
      </c>
      <c r="KS3" s="117" t="str">
        <f t="shared" si="116"/>
        <v>4.0</v>
      </c>
      <c r="KT3" s="10">
        <v>2</v>
      </c>
      <c r="KU3" s="27">
        <v>2</v>
      </c>
      <c r="KV3" s="31">
        <v>9.1999999999999993</v>
      </c>
      <c r="KW3" s="800">
        <v>10</v>
      </c>
      <c r="KX3" s="5"/>
      <c r="KY3" s="855">
        <f t="shared" ref="KY3:KY29" si="181">ROUND((KV3*0.4+KW3*0.6),1)</f>
        <v>9.6999999999999993</v>
      </c>
      <c r="KZ3" s="856">
        <f t="shared" ref="KZ3:KZ29" si="182">ROUND(MAX((KV3*0.4+KW3*0.6),(KV3*0.4+KX3*0.6)),1)</f>
        <v>9.6999999999999993</v>
      </c>
      <c r="LA3" s="857" t="str">
        <f t="shared" ref="LA3:LA29" si="183">TEXT(KZ3,"0.0")</f>
        <v>9.7</v>
      </c>
      <c r="LB3" s="858" t="str">
        <f t="shared" ref="LB3:LB29" si="184">IF(KZ3&gt;=8.5,"A",IF(KZ3&gt;=8,"B+",IF(KZ3&gt;=7,"B",IF(KZ3&gt;=6.5,"C+",IF(KZ3&gt;=5.5,"C",IF(KZ3&gt;=5,"D+",IF(KZ3&gt;=4,"D","F")))))))</f>
        <v>A</v>
      </c>
      <c r="LC3" s="859">
        <f t="shared" ref="LC3:LC29" si="185">IF(LB3="A",4,IF(LB3="B+",3.5,IF(LB3="B",3,IF(LB3="C+",2.5,IF(LB3="C",2,IF(LB3="D+",1.5,IF(LB3="D",1,0)))))))</f>
        <v>4</v>
      </c>
      <c r="LD3" s="859" t="str">
        <f t="shared" ref="LD3:LD29" si="186">TEXT(LC3,"0.0")</f>
        <v>4.0</v>
      </c>
      <c r="LE3" s="781">
        <v>2</v>
      </c>
      <c r="LF3" s="860">
        <v>2</v>
      </c>
      <c r="LG3" s="122">
        <v>9</v>
      </c>
      <c r="LH3" s="97">
        <v>9</v>
      </c>
      <c r="LI3" s="97"/>
      <c r="LJ3" s="760">
        <f t="shared" ref="LJ3:LJ29" si="187">ROUND((LG3*0.4+LH3*0.6),1)</f>
        <v>9</v>
      </c>
      <c r="LK3" s="761">
        <f t="shared" ref="LK3:LK29" si="188">ROUND(MAX((LG3*0.4+LH3*0.6),(LG3*0.4+LI3*0.6)),1)</f>
        <v>9</v>
      </c>
      <c r="LL3" s="762" t="str">
        <f t="shared" ref="LL3:LL29" si="189">TEXT(LK3,"0.0")</f>
        <v>9.0</v>
      </c>
      <c r="LM3" s="763" t="str">
        <f t="shared" ref="LM3:LM29" si="190">IF(LK3&gt;=8.5,"A",IF(LK3&gt;=8,"B+",IF(LK3&gt;=7,"B",IF(LK3&gt;=6.5,"C+",IF(LK3&gt;=5.5,"C",IF(LK3&gt;=5,"D+",IF(LK3&gt;=4,"D","F")))))))</f>
        <v>A</v>
      </c>
      <c r="LN3" s="764">
        <f t="shared" ref="LN3:LN29" si="191">IF(LM3="A",4,IF(LM3="B+",3.5,IF(LM3="B",3,IF(LM3="C+",2.5,IF(LM3="C",2,IF(LM3="D+",1.5,IF(LM3="D",1,0)))))))</f>
        <v>4</v>
      </c>
      <c r="LO3" s="764" t="str">
        <f t="shared" ref="LO3:LO29" si="192">TEXT(LN3,"0.0")</f>
        <v>4.0</v>
      </c>
      <c r="LP3" s="765">
        <v>3</v>
      </c>
      <c r="LQ3" s="766">
        <v>3</v>
      </c>
      <c r="LR3" s="31">
        <v>9</v>
      </c>
      <c r="LS3" s="800">
        <v>10</v>
      </c>
      <c r="LT3" s="5"/>
      <c r="LU3" s="855">
        <f t="shared" ref="LU3:LU29" si="193">ROUND((LR3*0.4+LS3*0.6),1)</f>
        <v>9.6</v>
      </c>
      <c r="LV3" s="856">
        <f t="shared" ref="LV3:LV29" si="194">ROUND(MAX((LR3*0.4+LS3*0.6),(LR3*0.4+LT3*0.6)),1)</f>
        <v>9.6</v>
      </c>
      <c r="LW3" s="857" t="str">
        <f t="shared" ref="LW3:LW29" si="195">TEXT(LV3,"0.0")</f>
        <v>9.6</v>
      </c>
      <c r="LX3" s="858" t="str">
        <f t="shared" si="117"/>
        <v>A</v>
      </c>
      <c r="LY3" s="859">
        <f t="shared" si="118"/>
        <v>4</v>
      </c>
      <c r="LZ3" s="859" t="str">
        <f t="shared" si="119"/>
        <v>4.0</v>
      </c>
      <c r="MA3" s="781">
        <v>2</v>
      </c>
      <c r="MB3" s="860">
        <v>2</v>
      </c>
      <c r="MC3" s="1668">
        <v>9</v>
      </c>
      <c r="MD3" s="1694">
        <v>10</v>
      </c>
      <c r="ME3" s="9"/>
      <c r="MF3" s="855">
        <f t="shared" ref="MF3:MF29" si="196">ROUND((MC3*0.4+MD3*0.6),1)</f>
        <v>9.6</v>
      </c>
      <c r="MG3" s="856">
        <f t="shared" ref="MG3:MG29" si="197">ROUND(MAX((MC3*0.4+MD3*0.6),(MC3*0.4+ME3*0.6)),1)</f>
        <v>9.6</v>
      </c>
      <c r="MH3" s="1312" t="str">
        <f t="shared" ref="MH3:MH29" si="198">TEXT(MG3,"0.0")</f>
        <v>9.6</v>
      </c>
      <c r="MI3" s="858" t="str">
        <f t="shared" ref="MI3:MI29" si="199">IF(MG3&gt;=8.5,"A",IF(MG3&gt;=8,"B+",IF(MG3&gt;=7,"B",IF(MG3&gt;=6.5,"C+",IF(MG3&gt;=5.5,"C",IF(MG3&gt;=5,"D+",IF(MG3&gt;=4,"D","F")))))))</f>
        <v>A</v>
      </c>
      <c r="MJ3" s="859">
        <f t="shared" ref="MJ3:MJ29" si="200">IF(MI3="A",4,IF(MI3="B+",3.5,IF(MI3="B",3,IF(MI3="C+",2.5,IF(MI3="C",2,IF(MI3="D+",1.5,IF(MI3="D",1,0)))))))</f>
        <v>4</v>
      </c>
      <c r="MK3" s="859" t="str">
        <f t="shared" ref="MK3:MK29" si="201">TEXT(MJ3,"0.0")</f>
        <v>4.0</v>
      </c>
      <c r="ML3" s="781">
        <v>4</v>
      </c>
      <c r="MM3" s="860">
        <v>4</v>
      </c>
      <c r="MN3" s="1313">
        <v>9</v>
      </c>
      <c r="MO3" s="522">
        <v>9</v>
      </c>
      <c r="MP3" s="522"/>
      <c r="MQ3" s="855">
        <f t="shared" ref="MQ3:MQ29" si="202">ROUND((MN3*0.4+MO3*0.6),1)</f>
        <v>9</v>
      </c>
      <c r="MR3" s="856">
        <f t="shared" ref="MR3:MR29" si="203">ROUND(MAX((MN3*0.4+MO3*0.6),(MN3*0.4+MP3*0.6)),1)</f>
        <v>9</v>
      </c>
      <c r="MS3" s="1312" t="str">
        <f t="shared" ref="MS3:MS29" si="204">TEXT(MR3,"0.0")</f>
        <v>9.0</v>
      </c>
      <c r="MT3" s="858" t="str">
        <f t="shared" ref="MT3:MT29" si="205">IF(MR3&gt;=8.5,"A",IF(MR3&gt;=8,"B+",IF(MR3&gt;=7,"B",IF(MR3&gt;=6.5,"C+",IF(MR3&gt;=5.5,"C",IF(MR3&gt;=5,"D+",IF(MR3&gt;=4,"D","F")))))))</f>
        <v>A</v>
      </c>
      <c r="MU3" s="859">
        <f t="shared" ref="MU3:MU29" si="206">IF(MT3="A",4,IF(MT3="B+",3.5,IF(MT3="B",3,IF(MT3="C+",2.5,IF(MT3="C",2,IF(MT3="D+",1.5,IF(MT3="D",1,0)))))))</f>
        <v>4</v>
      </c>
      <c r="MV3" s="859" t="str">
        <f t="shared" ref="MV3:MV29" si="207">TEXT(MU3,"0.0")</f>
        <v>4.0</v>
      </c>
      <c r="MW3" s="781">
        <v>2</v>
      </c>
      <c r="MX3" s="860">
        <v>2</v>
      </c>
      <c r="MY3" s="1719">
        <f t="shared" ref="MY3:MY29" si="208">KT3+LE3+LP3+MA3+ML3+MW3</f>
        <v>15</v>
      </c>
      <c r="MZ3" s="1720">
        <f t="shared" ref="MZ3:MZ29" si="209">(KR3*KT3+LC3*LE3+LN3*LP3+LY3*MA3+MJ3*ML3+MW3*MU3)/MY3</f>
        <v>4</v>
      </c>
      <c r="NA3" s="1721" t="str">
        <f t="shared" ref="NA3:NA29" si="210">TEXT(MZ3,"0.00")</f>
        <v>4.00</v>
      </c>
    </row>
    <row r="4" spans="1:365" ht="21.75" customHeight="1" x14ac:dyDescent="0.25">
      <c r="A4" s="221">
        <v>5</v>
      </c>
      <c r="B4" s="221" t="s">
        <v>152</v>
      </c>
      <c r="C4" s="222" t="s">
        <v>161</v>
      </c>
      <c r="D4" s="223" t="s">
        <v>162</v>
      </c>
      <c r="E4" s="224" t="s">
        <v>163</v>
      </c>
      <c r="F4" s="225"/>
      <c r="G4" s="238" t="s">
        <v>431</v>
      </c>
      <c r="H4" s="231" t="s">
        <v>16</v>
      </c>
      <c r="I4" s="323" t="s">
        <v>382</v>
      </c>
      <c r="J4" s="335">
        <v>5.8</v>
      </c>
      <c r="K4" s="176" t="str">
        <f t="shared" si="0"/>
        <v>5.8</v>
      </c>
      <c r="L4" s="51" t="str">
        <f t="shared" si="1"/>
        <v>C</v>
      </c>
      <c r="M4" s="57">
        <f t="shared" si="2"/>
        <v>2</v>
      </c>
      <c r="N4" s="67" t="str">
        <f t="shared" si="3"/>
        <v>2.0</v>
      </c>
      <c r="O4" s="335">
        <v>7</v>
      </c>
      <c r="P4" s="176" t="str">
        <f t="shared" si="4"/>
        <v>7.0</v>
      </c>
      <c r="Q4" s="118" t="str">
        <f t="shared" si="5"/>
        <v>B</v>
      </c>
      <c r="R4" s="117">
        <f t="shared" si="6"/>
        <v>3</v>
      </c>
      <c r="S4" s="1192" t="str">
        <f t="shared" si="7"/>
        <v>3.0</v>
      </c>
      <c r="T4" s="1188">
        <v>6.8</v>
      </c>
      <c r="U4" s="135">
        <v>5</v>
      </c>
      <c r="V4" s="136"/>
      <c r="W4" s="5">
        <f t="shared" si="8"/>
        <v>5.7</v>
      </c>
      <c r="X4" s="6">
        <f t="shared" si="9"/>
        <v>5.7</v>
      </c>
      <c r="Y4" s="176" t="str">
        <f t="shared" si="10"/>
        <v>5.7</v>
      </c>
      <c r="Z4" s="8" t="str">
        <f t="shared" si="11"/>
        <v>C</v>
      </c>
      <c r="AA4" s="7">
        <f t="shared" si="12"/>
        <v>2</v>
      </c>
      <c r="AB4" s="7" t="str">
        <f t="shared" si="13"/>
        <v>2.0</v>
      </c>
      <c r="AC4" s="10">
        <v>2</v>
      </c>
      <c r="AD4" s="27">
        <v>2</v>
      </c>
      <c r="AE4" s="83">
        <v>7</v>
      </c>
      <c r="AF4" s="4">
        <v>6</v>
      </c>
      <c r="AG4" s="309"/>
      <c r="AH4" s="5">
        <f t="shared" si="14"/>
        <v>6.4</v>
      </c>
      <c r="AI4" s="25">
        <f t="shared" si="15"/>
        <v>6.4</v>
      </c>
      <c r="AJ4" s="176" t="str">
        <f t="shared" si="16"/>
        <v>6.4</v>
      </c>
      <c r="AK4" s="118" t="str">
        <f t="shared" si="17"/>
        <v>C</v>
      </c>
      <c r="AL4" s="117">
        <f t="shared" si="18"/>
        <v>2</v>
      </c>
      <c r="AM4" s="117" t="str">
        <f t="shared" si="19"/>
        <v>2.0</v>
      </c>
      <c r="AN4" s="10">
        <v>3</v>
      </c>
      <c r="AO4" s="314">
        <v>3</v>
      </c>
      <c r="AP4" s="83">
        <v>8.3000000000000007</v>
      </c>
      <c r="AQ4" s="98">
        <v>7</v>
      </c>
      <c r="AR4" s="289"/>
      <c r="AS4" s="5">
        <f t="shared" si="20"/>
        <v>7.5</v>
      </c>
      <c r="AT4" s="25">
        <f t="shared" si="21"/>
        <v>7.5</v>
      </c>
      <c r="AU4" s="176" t="str">
        <f t="shared" si="22"/>
        <v>7.5</v>
      </c>
      <c r="AV4" s="118" t="str">
        <f t="shared" si="23"/>
        <v>B</v>
      </c>
      <c r="AW4" s="117">
        <f t="shared" si="24"/>
        <v>3</v>
      </c>
      <c r="AX4" s="117" t="str">
        <f t="shared" si="25"/>
        <v>3.0</v>
      </c>
      <c r="AY4" s="291">
        <v>4</v>
      </c>
      <c r="AZ4" s="27">
        <v>4</v>
      </c>
      <c r="BA4" s="77">
        <v>6.4</v>
      </c>
      <c r="BB4" s="97">
        <v>5</v>
      </c>
      <c r="BC4" s="299"/>
      <c r="BD4" s="5">
        <f t="shared" si="26"/>
        <v>5.6</v>
      </c>
      <c r="BE4" s="25">
        <f t="shared" si="27"/>
        <v>5.6</v>
      </c>
      <c r="BF4" s="176" t="str">
        <f t="shared" si="28"/>
        <v>5.6</v>
      </c>
      <c r="BG4" s="302" t="str">
        <f t="shared" si="29"/>
        <v>C</v>
      </c>
      <c r="BH4" s="7">
        <f t="shared" si="30"/>
        <v>2</v>
      </c>
      <c r="BI4" s="7" t="str">
        <f t="shared" si="31"/>
        <v>2.0</v>
      </c>
      <c r="BJ4" s="305">
        <v>2</v>
      </c>
      <c r="BK4" s="314">
        <v>2</v>
      </c>
      <c r="BL4" s="362">
        <v>8</v>
      </c>
      <c r="BM4" s="97">
        <v>9</v>
      </c>
      <c r="BN4" s="299"/>
      <c r="BO4" s="5">
        <f t="shared" si="32"/>
        <v>8.6</v>
      </c>
      <c r="BP4" s="25">
        <f t="shared" si="33"/>
        <v>8.6</v>
      </c>
      <c r="BQ4" s="176" t="str">
        <f t="shared" si="34"/>
        <v>8.6</v>
      </c>
      <c r="BR4" s="302" t="str">
        <f t="shared" si="35"/>
        <v>A</v>
      </c>
      <c r="BS4" s="7">
        <f t="shared" si="36"/>
        <v>4</v>
      </c>
      <c r="BT4" s="7" t="str">
        <f t="shared" si="37"/>
        <v>4.0</v>
      </c>
      <c r="BU4" s="305">
        <v>2</v>
      </c>
      <c r="BV4" s="27">
        <v>2</v>
      </c>
      <c r="BW4" s="89">
        <v>6.3</v>
      </c>
      <c r="BX4" s="97">
        <v>7</v>
      </c>
      <c r="BY4" s="299"/>
      <c r="BZ4" s="5">
        <f t="shared" si="38"/>
        <v>6.7</v>
      </c>
      <c r="CA4" s="25">
        <f t="shared" si="39"/>
        <v>6.7</v>
      </c>
      <c r="CB4" s="176" t="str">
        <f t="shared" si="40"/>
        <v>6.7</v>
      </c>
      <c r="CC4" s="118" t="str">
        <f t="shared" si="41"/>
        <v>C+</v>
      </c>
      <c r="CD4" s="117">
        <f t="shared" si="42"/>
        <v>2.5</v>
      </c>
      <c r="CE4" s="7" t="str">
        <f t="shared" si="43"/>
        <v>2.5</v>
      </c>
      <c r="CF4" s="10">
        <v>3</v>
      </c>
      <c r="CG4" s="27">
        <v>3</v>
      </c>
      <c r="CH4" s="111">
        <f t="shared" si="44"/>
        <v>16</v>
      </c>
      <c r="CI4" s="109">
        <f t="shared" si="45"/>
        <v>2.59375</v>
      </c>
      <c r="CJ4" s="105" t="str">
        <f t="shared" si="46"/>
        <v>2.59</v>
      </c>
      <c r="CK4" s="106" t="str">
        <f t="shared" si="47"/>
        <v>Lên lớp</v>
      </c>
      <c r="CL4" s="107">
        <f t="shared" si="48"/>
        <v>16</v>
      </c>
      <c r="CM4" s="108">
        <f t="shared" si="49"/>
        <v>2.59375</v>
      </c>
      <c r="CN4" s="106" t="str">
        <f t="shared" si="50"/>
        <v>Lên lớp</v>
      </c>
      <c r="CP4" s="139">
        <v>6.7</v>
      </c>
      <c r="CQ4" s="140">
        <v>1</v>
      </c>
      <c r="CR4" s="459">
        <v>7</v>
      </c>
      <c r="CS4" s="5">
        <f t="shared" si="51"/>
        <v>3.3</v>
      </c>
      <c r="CT4" s="25">
        <f t="shared" si="52"/>
        <v>6.9</v>
      </c>
      <c r="CU4" s="176" t="str">
        <f t="shared" si="53"/>
        <v>6.9</v>
      </c>
      <c r="CV4" s="8" t="str">
        <f t="shared" si="54"/>
        <v>C+</v>
      </c>
      <c r="CW4" s="7">
        <f t="shared" si="55"/>
        <v>2.5</v>
      </c>
      <c r="CX4" s="7" t="str">
        <f t="shared" si="56"/>
        <v>2.5</v>
      </c>
      <c r="CY4" s="10">
        <v>3</v>
      </c>
      <c r="CZ4" s="27">
        <v>3</v>
      </c>
      <c r="DA4" s="122">
        <v>5</v>
      </c>
      <c r="DB4" s="121">
        <v>5</v>
      </c>
      <c r="DC4" s="121"/>
      <c r="DD4" s="5">
        <f t="shared" si="57"/>
        <v>5</v>
      </c>
      <c r="DE4" s="25">
        <f t="shared" si="58"/>
        <v>5</v>
      </c>
      <c r="DF4" s="176" t="str">
        <f t="shared" si="59"/>
        <v>5.0</v>
      </c>
      <c r="DG4" s="118" t="str">
        <f t="shared" si="60"/>
        <v>D+</v>
      </c>
      <c r="DH4" s="117">
        <f t="shared" si="61"/>
        <v>1.5</v>
      </c>
      <c r="DI4" s="117" t="str">
        <f t="shared" si="62"/>
        <v>1.5</v>
      </c>
      <c r="DJ4" s="10">
        <v>2</v>
      </c>
      <c r="DK4" s="27">
        <v>2</v>
      </c>
      <c r="DL4" s="122">
        <v>7</v>
      </c>
      <c r="DM4" s="97">
        <v>6</v>
      </c>
      <c r="DN4" s="299"/>
      <c r="DO4" s="543">
        <f t="shared" si="63"/>
        <v>6.4</v>
      </c>
      <c r="DP4" s="25">
        <f t="shared" si="64"/>
        <v>6.4</v>
      </c>
      <c r="DQ4" s="176" t="str">
        <f t="shared" si="65"/>
        <v>6.4</v>
      </c>
      <c r="DR4" s="118" t="str">
        <f t="shared" si="66"/>
        <v>C</v>
      </c>
      <c r="DS4" s="117">
        <f t="shared" si="67"/>
        <v>2</v>
      </c>
      <c r="DT4" s="117" t="str">
        <f t="shared" si="68"/>
        <v>2.0</v>
      </c>
      <c r="DU4" s="10">
        <v>4</v>
      </c>
      <c r="DV4" s="27">
        <v>4</v>
      </c>
      <c r="DW4" s="508">
        <v>5.2</v>
      </c>
      <c r="DX4" s="97">
        <v>5</v>
      </c>
      <c r="DY4" s="299"/>
      <c r="DZ4" s="5">
        <f t="shared" si="69"/>
        <v>5.0999999999999996</v>
      </c>
      <c r="EA4" s="25">
        <f t="shared" si="70"/>
        <v>5.0999999999999996</v>
      </c>
      <c r="EB4" s="176" t="str">
        <f t="shared" si="71"/>
        <v>5.1</v>
      </c>
      <c r="EC4" s="118" t="str">
        <f t="shared" si="72"/>
        <v>D+</v>
      </c>
      <c r="ED4" s="117">
        <f t="shared" si="73"/>
        <v>1.5</v>
      </c>
      <c r="EE4" s="117" t="str">
        <f t="shared" si="74"/>
        <v>1.5</v>
      </c>
      <c r="EF4" s="10">
        <v>2</v>
      </c>
      <c r="EG4" s="27">
        <v>2</v>
      </c>
      <c r="EH4" s="122">
        <v>5.8</v>
      </c>
      <c r="EI4" s="97">
        <v>3</v>
      </c>
      <c r="EJ4" s="299"/>
      <c r="EK4" s="5">
        <f t="shared" si="75"/>
        <v>4.0999999999999996</v>
      </c>
      <c r="EL4" s="25">
        <f t="shared" si="76"/>
        <v>4.0999999999999996</v>
      </c>
      <c r="EM4" s="176" t="str">
        <f t="shared" si="77"/>
        <v>4.1</v>
      </c>
      <c r="EN4" s="118" t="str">
        <f t="shared" si="78"/>
        <v>D</v>
      </c>
      <c r="EO4" s="117">
        <f t="shared" si="79"/>
        <v>1</v>
      </c>
      <c r="EP4" s="117" t="str">
        <f t="shared" si="80"/>
        <v>1.0</v>
      </c>
      <c r="EQ4" s="10">
        <v>2</v>
      </c>
      <c r="ER4" s="27">
        <v>2</v>
      </c>
      <c r="ES4" s="122">
        <v>6</v>
      </c>
      <c r="ET4" s="97">
        <v>6</v>
      </c>
      <c r="EU4" s="549"/>
      <c r="EV4" s="5">
        <f t="shared" si="81"/>
        <v>6</v>
      </c>
      <c r="EW4" s="25">
        <f t="shared" si="82"/>
        <v>6</v>
      </c>
      <c r="EX4" s="176" t="str">
        <f t="shared" si="83"/>
        <v>6.0</v>
      </c>
      <c r="EY4" s="118" t="str">
        <f t="shared" si="84"/>
        <v>C</v>
      </c>
      <c r="EZ4" s="117">
        <f t="shared" si="85"/>
        <v>2</v>
      </c>
      <c r="FA4" s="117" t="str">
        <f t="shared" si="86"/>
        <v>2.0</v>
      </c>
      <c r="FB4" s="10">
        <v>3</v>
      </c>
      <c r="FC4" s="27">
        <v>3</v>
      </c>
      <c r="FD4" s="362">
        <v>5.4</v>
      </c>
      <c r="FE4" s="97">
        <v>7</v>
      </c>
      <c r="FF4" s="97"/>
      <c r="FG4" s="5">
        <f t="shared" si="87"/>
        <v>6.4</v>
      </c>
      <c r="FH4" s="25">
        <f t="shared" si="88"/>
        <v>6.4</v>
      </c>
      <c r="FI4" s="176" t="str">
        <f t="shared" si="89"/>
        <v>6.4</v>
      </c>
      <c r="FJ4" s="118" t="str">
        <f t="shared" si="90"/>
        <v>C</v>
      </c>
      <c r="FK4" s="117">
        <f t="shared" si="91"/>
        <v>2</v>
      </c>
      <c r="FL4" s="117" t="str">
        <f t="shared" si="92"/>
        <v>2.0</v>
      </c>
      <c r="FM4" s="10">
        <v>2</v>
      </c>
      <c r="FN4" s="27">
        <v>2</v>
      </c>
      <c r="FO4" s="122">
        <v>7</v>
      </c>
      <c r="FP4" s="97">
        <v>7</v>
      </c>
      <c r="FQ4" s="97"/>
      <c r="FR4" s="5">
        <f t="shared" si="93"/>
        <v>7</v>
      </c>
      <c r="FS4" s="25">
        <f t="shared" si="94"/>
        <v>7</v>
      </c>
      <c r="FT4" s="176" t="str">
        <f t="shared" si="95"/>
        <v>7.0</v>
      </c>
      <c r="FU4" s="118" t="str">
        <f t="shared" si="96"/>
        <v>B</v>
      </c>
      <c r="FV4" s="117">
        <f t="shared" si="97"/>
        <v>3</v>
      </c>
      <c r="FW4" s="117" t="str">
        <f t="shared" si="98"/>
        <v>3.0</v>
      </c>
      <c r="FX4" s="10">
        <v>2</v>
      </c>
      <c r="FY4" s="27">
        <v>2</v>
      </c>
      <c r="FZ4" s="111">
        <f t="shared" si="99"/>
        <v>20</v>
      </c>
      <c r="GA4" s="824">
        <f t="shared" si="100"/>
        <v>1.9750000000000001</v>
      </c>
      <c r="GB4" s="105" t="str">
        <f t="shared" si="101"/>
        <v>1.98</v>
      </c>
      <c r="GC4" s="121" t="str">
        <f t="shared" si="102"/>
        <v>Lên lớp</v>
      </c>
      <c r="GD4" s="825">
        <f t="shared" si="103"/>
        <v>36</v>
      </c>
      <c r="GE4" s="824">
        <f t="shared" si="104"/>
        <v>2.25</v>
      </c>
      <c r="GF4" s="105" t="str">
        <f t="shared" si="105"/>
        <v>2.25</v>
      </c>
      <c r="GG4" s="826">
        <f t="shared" si="106"/>
        <v>36</v>
      </c>
      <c r="GH4" s="827">
        <f t="shared" si="107"/>
        <v>6.35</v>
      </c>
      <c r="GI4" s="828">
        <f t="shared" si="108"/>
        <v>2.25</v>
      </c>
      <c r="GJ4" s="829" t="str">
        <f t="shared" si="109"/>
        <v>Lên lớp</v>
      </c>
      <c r="GL4" s="122">
        <v>6.1</v>
      </c>
      <c r="GM4" s="97">
        <v>5</v>
      </c>
      <c r="GN4" s="97"/>
      <c r="GO4" s="5">
        <f t="shared" si="120"/>
        <v>5.4</v>
      </c>
      <c r="GP4" s="25">
        <f t="shared" si="121"/>
        <v>5.4</v>
      </c>
      <c r="GQ4" s="176" t="str">
        <f t="shared" si="110"/>
        <v>5.4</v>
      </c>
      <c r="GR4" s="118" t="str">
        <f t="shared" si="111"/>
        <v>D+</v>
      </c>
      <c r="GS4" s="117">
        <f t="shared" si="112"/>
        <v>1.5</v>
      </c>
      <c r="GT4" s="117" t="str">
        <f t="shared" si="113"/>
        <v>1.5</v>
      </c>
      <c r="GU4" s="10">
        <v>4</v>
      </c>
      <c r="GV4" s="27">
        <v>4</v>
      </c>
      <c r="GW4" s="122">
        <v>7.4</v>
      </c>
      <c r="GX4" s="97">
        <v>6</v>
      </c>
      <c r="GY4" s="97"/>
      <c r="GZ4" s="5">
        <f t="shared" si="122"/>
        <v>6.6</v>
      </c>
      <c r="HA4" s="25">
        <f t="shared" si="123"/>
        <v>6.6</v>
      </c>
      <c r="HB4" s="176" t="str">
        <f t="shared" si="124"/>
        <v>6.6</v>
      </c>
      <c r="HC4" s="118" t="str">
        <f t="shared" si="125"/>
        <v>C+</v>
      </c>
      <c r="HD4" s="117">
        <f t="shared" si="126"/>
        <v>2.5</v>
      </c>
      <c r="HE4" s="117" t="str">
        <f t="shared" si="127"/>
        <v>2.5</v>
      </c>
      <c r="HF4" s="10">
        <v>3</v>
      </c>
      <c r="HG4" s="27">
        <v>3</v>
      </c>
      <c r="HH4" s="122">
        <v>7.3</v>
      </c>
      <c r="HI4" s="97">
        <v>5</v>
      </c>
      <c r="HJ4" s="97"/>
      <c r="HK4" s="5">
        <f t="shared" si="128"/>
        <v>5.9</v>
      </c>
      <c r="HL4" s="25">
        <f t="shared" si="129"/>
        <v>5.9</v>
      </c>
      <c r="HM4" s="176" t="str">
        <f t="shared" si="130"/>
        <v>5.9</v>
      </c>
      <c r="HN4" s="118" t="str">
        <f t="shared" si="131"/>
        <v>C</v>
      </c>
      <c r="HO4" s="117">
        <f t="shared" si="132"/>
        <v>2</v>
      </c>
      <c r="HP4" s="117" t="str">
        <f t="shared" si="133"/>
        <v>2.0</v>
      </c>
      <c r="HQ4" s="10">
        <v>2</v>
      </c>
      <c r="HR4" s="27">
        <v>2</v>
      </c>
      <c r="HS4" s="31">
        <v>6.4</v>
      </c>
      <c r="HT4" s="800">
        <v>1</v>
      </c>
      <c r="HU4" s="800">
        <v>2</v>
      </c>
      <c r="HV4" s="855">
        <f t="shared" si="134"/>
        <v>3.2</v>
      </c>
      <c r="HW4" s="856">
        <f t="shared" si="135"/>
        <v>3.8</v>
      </c>
      <c r="HX4" s="857" t="str">
        <f t="shared" si="136"/>
        <v>3.8</v>
      </c>
      <c r="HY4" s="858" t="str">
        <f t="shared" si="137"/>
        <v>F</v>
      </c>
      <c r="HZ4" s="859">
        <f t="shared" si="138"/>
        <v>0</v>
      </c>
      <c r="IA4" s="859" t="str">
        <f t="shared" si="139"/>
        <v>0.0</v>
      </c>
      <c r="IB4" s="781">
        <v>2</v>
      </c>
      <c r="IC4" s="860"/>
      <c r="ID4" s="122">
        <v>6.6</v>
      </c>
      <c r="IE4" s="97">
        <v>5</v>
      </c>
      <c r="IF4" s="299"/>
      <c r="IG4" s="5">
        <f t="shared" si="140"/>
        <v>5.6</v>
      </c>
      <c r="IH4" s="25">
        <f t="shared" si="141"/>
        <v>5.6</v>
      </c>
      <c r="II4" s="176" t="str">
        <f t="shared" si="142"/>
        <v>5.6</v>
      </c>
      <c r="IJ4" s="118" t="str">
        <f t="shared" si="143"/>
        <v>C</v>
      </c>
      <c r="IK4" s="117">
        <f t="shared" si="144"/>
        <v>2</v>
      </c>
      <c r="IL4" s="117" t="str">
        <f t="shared" si="145"/>
        <v>2.0</v>
      </c>
      <c r="IM4" s="10">
        <v>2</v>
      </c>
      <c r="IN4" s="27">
        <v>2</v>
      </c>
      <c r="IO4" s="122">
        <v>6</v>
      </c>
      <c r="IP4" s="239"/>
      <c r="IQ4" s="97">
        <v>7</v>
      </c>
      <c r="IR4" s="5">
        <f t="shared" si="146"/>
        <v>2.4</v>
      </c>
      <c r="IS4" s="25">
        <f t="shared" si="147"/>
        <v>6.6</v>
      </c>
      <c r="IT4" s="176" t="str">
        <f t="shared" si="148"/>
        <v>6.6</v>
      </c>
      <c r="IU4" s="118" t="str">
        <f t="shared" si="149"/>
        <v>C+</v>
      </c>
      <c r="IV4" s="117">
        <f t="shared" si="150"/>
        <v>2.5</v>
      </c>
      <c r="IW4" s="117" t="str">
        <f t="shared" si="151"/>
        <v>2.5</v>
      </c>
      <c r="IX4" s="10">
        <v>2</v>
      </c>
      <c r="IY4" s="27">
        <v>2</v>
      </c>
      <c r="IZ4" s="122">
        <v>6.6</v>
      </c>
      <c r="JA4" s="97">
        <v>6</v>
      </c>
      <c r="JB4" s="97"/>
      <c r="JC4" s="5">
        <f t="shared" si="152"/>
        <v>6.2</v>
      </c>
      <c r="JD4" s="25">
        <f t="shared" si="153"/>
        <v>6.2</v>
      </c>
      <c r="JE4" s="176" t="str">
        <f t="shared" si="154"/>
        <v>6.2</v>
      </c>
      <c r="JF4" s="118" t="str">
        <f t="shared" si="155"/>
        <v>C</v>
      </c>
      <c r="JG4" s="117">
        <f t="shared" si="156"/>
        <v>2</v>
      </c>
      <c r="JH4" s="117" t="str">
        <f t="shared" si="157"/>
        <v>2.0</v>
      </c>
      <c r="JI4" s="10">
        <v>4</v>
      </c>
      <c r="JJ4" s="27">
        <v>4</v>
      </c>
      <c r="JK4" s="122">
        <v>8.1999999999999993</v>
      </c>
      <c r="JL4" s="97">
        <v>7</v>
      </c>
      <c r="JM4" s="97"/>
      <c r="JN4" s="5">
        <f t="shared" si="158"/>
        <v>7.5</v>
      </c>
      <c r="JO4" s="25">
        <f t="shared" si="159"/>
        <v>7.5</v>
      </c>
      <c r="JP4" s="176" t="str">
        <f t="shared" si="160"/>
        <v>7.5</v>
      </c>
      <c r="JQ4" s="118" t="str">
        <f t="shared" si="161"/>
        <v>B</v>
      </c>
      <c r="JR4" s="117">
        <f t="shared" si="162"/>
        <v>3</v>
      </c>
      <c r="JS4" s="117" t="str">
        <f t="shared" si="163"/>
        <v>3.0</v>
      </c>
      <c r="JT4" s="10">
        <v>2</v>
      </c>
      <c r="JU4" s="27">
        <v>2</v>
      </c>
      <c r="JV4" s="884">
        <f t="shared" si="164"/>
        <v>21</v>
      </c>
      <c r="JW4" s="885">
        <f t="shared" si="165"/>
        <v>1.9285714285714286</v>
      </c>
      <c r="JX4" s="886" t="str">
        <f t="shared" si="166"/>
        <v>1.93</v>
      </c>
      <c r="JY4" s="521" t="str">
        <f t="shared" si="167"/>
        <v>Lên lớp</v>
      </c>
      <c r="JZ4" s="887">
        <f t="shared" si="168"/>
        <v>57</v>
      </c>
      <c r="KA4" s="885">
        <f t="shared" si="169"/>
        <v>2.1315789473684212</v>
      </c>
      <c r="KB4" s="886" t="str">
        <f t="shared" si="170"/>
        <v>2.13</v>
      </c>
      <c r="KC4" s="888">
        <f t="shared" si="171"/>
        <v>19</v>
      </c>
      <c r="KD4" s="889">
        <f t="shared" si="172"/>
        <v>6.1789473684210527</v>
      </c>
      <c r="KE4" s="890">
        <f t="shared" si="173"/>
        <v>2.1315789473684212</v>
      </c>
      <c r="KF4" s="891">
        <f t="shared" si="174"/>
        <v>55</v>
      </c>
      <c r="KG4" s="892">
        <f t="shared" si="175"/>
        <v>6.290909090909091</v>
      </c>
      <c r="KH4" s="893">
        <f t="shared" si="176"/>
        <v>2.209090909090909</v>
      </c>
      <c r="KI4" s="521" t="str">
        <f t="shared" si="177"/>
        <v>Lên lớp</v>
      </c>
      <c r="KJ4" s="424"/>
      <c r="KK4" s="31">
        <v>6</v>
      </c>
      <c r="KL4" s="800">
        <v>8</v>
      </c>
      <c r="KM4" s="5"/>
      <c r="KN4" s="5">
        <f t="shared" si="178"/>
        <v>7.2</v>
      </c>
      <c r="KO4" s="25">
        <f t="shared" si="114"/>
        <v>7.2</v>
      </c>
      <c r="KP4" s="176" t="str">
        <f t="shared" si="179"/>
        <v>7.2</v>
      </c>
      <c r="KQ4" s="118" t="str">
        <f t="shared" si="115"/>
        <v>B</v>
      </c>
      <c r="KR4" s="117">
        <f t="shared" si="180"/>
        <v>3</v>
      </c>
      <c r="KS4" s="117" t="str">
        <f t="shared" si="116"/>
        <v>3.0</v>
      </c>
      <c r="KT4" s="10">
        <v>2</v>
      </c>
      <c r="KU4" s="27">
        <v>2</v>
      </c>
      <c r="KV4" s="31">
        <v>7.4</v>
      </c>
      <c r="KW4" s="800">
        <v>9</v>
      </c>
      <c r="KX4" s="5"/>
      <c r="KY4" s="855">
        <f t="shared" si="181"/>
        <v>8.4</v>
      </c>
      <c r="KZ4" s="856">
        <f t="shared" si="182"/>
        <v>8.4</v>
      </c>
      <c r="LA4" s="857" t="str">
        <f t="shared" si="183"/>
        <v>8.4</v>
      </c>
      <c r="LB4" s="858" t="str">
        <f t="shared" si="184"/>
        <v>B+</v>
      </c>
      <c r="LC4" s="859">
        <f t="shared" si="185"/>
        <v>3.5</v>
      </c>
      <c r="LD4" s="859" t="str">
        <f t="shared" si="186"/>
        <v>3.5</v>
      </c>
      <c r="LE4" s="781">
        <v>2</v>
      </c>
      <c r="LF4" s="860">
        <v>2</v>
      </c>
      <c r="LG4" s="122">
        <v>6</v>
      </c>
      <c r="LH4" s="97">
        <v>5</v>
      </c>
      <c r="LI4" s="97"/>
      <c r="LJ4" s="760">
        <f t="shared" si="187"/>
        <v>5.4</v>
      </c>
      <c r="LK4" s="761">
        <f t="shared" si="188"/>
        <v>5.4</v>
      </c>
      <c r="LL4" s="762" t="str">
        <f t="shared" si="189"/>
        <v>5.4</v>
      </c>
      <c r="LM4" s="763" t="str">
        <f t="shared" si="190"/>
        <v>D+</v>
      </c>
      <c r="LN4" s="764">
        <f t="shared" si="191"/>
        <v>1.5</v>
      </c>
      <c r="LO4" s="764" t="str">
        <f t="shared" si="192"/>
        <v>1.5</v>
      </c>
      <c r="LP4" s="765">
        <v>3</v>
      </c>
      <c r="LQ4" s="766">
        <v>3</v>
      </c>
      <c r="LR4" s="31">
        <v>6.4</v>
      </c>
      <c r="LS4" s="800">
        <v>6</v>
      </c>
      <c r="LT4" s="5"/>
      <c r="LU4" s="855">
        <f t="shared" si="193"/>
        <v>6.2</v>
      </c>
      <c r="LV4" s="856">
        <f t="shared" si="194"/>
        <v>6.2</v>
      </c>
      <c r="LW4" s="857" t="str">
        <f t="shared" si="195"/>
        <v>6.2</v>
      </c>
      <c r="LX4" s="858" t="str">
        <f t="shared" si="117"/>
        <v>C</v>
      </c>
      <c r="LY4" s="859">
        <f t="shared" si="118"/>
        <v>2</v>
      </c>
      <c r="LZ4" s="859" t="str">
        <f t="shared" si="119"/>
        <v>2.0</v>
      </c>
      <c r="MA4" s="781">
        <v>2</v>
      </c>
      <c r="MB4" s="860">
        <v>2</v>
      </c>
      <c r="MC4" s="1668">
        <v>5.8</v>
      </c>
      <c r="MD4" s="1694">
        <v>5</v>
      </c>
      <c r="ME4" s="9"/>
      <c r="MF4" s="855">
        <f t="shared" si="196"/>
        <v>5.3</v>
      </c>
      <c r="MG4" s="856">
        <f t="shared" si="197"/>
        <v>5.3</v>
      </c>
      <c r="MH4" s="1312" t="str">
        <f t="shared" si="198"/>
        <v>5.3</v>
      </c>
      <c r="MI4" s="858" t="str">
        <f t="shared" si="199"/>
        <v>D+</v>
      </c>
      <c r="MJ4" s="859">
        <f t="shared" si="200"/>
        <v>1.5</v>
      </c>
      <c r="MK4" s="859" t="str">
        <f t="shared" si="201"/>
        <v>1.5</v>
      </c>
      <c r="ML4" s="781">
        <v>4</v>
      </c>
      <c r="MM4" s="860">
        <v>4</v>
      </c>
      <c r="MN4" s="1313">
        <v>6</v>
      </c>
      <c r="MO4" s="522">
        <v>5</v>
      </c>
      <c r="MP4" s="522"/>
      <c r="MQ4" s="855">
        <f t="shared" si="202"/>
        <v>5.4</v>
      </c>
      <c r="MR4" s="856">
        <f t="shared" si="203"/>
        <v>5.4</v>
      </c>
      <c r="MS4" s="1312" t="str">
        <f t="shared" si="204"/>
        <v>5.4</v>
      </c>
      <c r="MT4" s="858" t="str">
        <f t="shared" si="205"/>
        <v>D+</v>
      </c>
      <c r="MU4" s="859">
        <f t="shared" si="206"/>
        <v>1.5</v>
      </c>
      <c r="MV4" s="859" t="str">
        <f t="shared" si="207"/>
        <v>1.5</v>
      </c>
      <c r="MW4" s="781">
        <v>2</v>
      </c>
      <c r="MX4" s="860">
        <v>2</v>
      </c>
      <c r="MY4" s="1719">
        <f t="shared" si="208"/>
        <v>15</v>
      </c>
      <c r="MZ4" s="1720">
        <f t="shared" si="209"/>
        <v>2.0333333333333332</v>
      </c>
      <c r="NA4" s="1721" t="str">
        <f t="shared" si="210"/>
        <v>2.03</v>
      </c>
    </row>
    <row r="5" spans="1:365" ht="21.75" customHeight="1" x14ac:dyDescent="0.25">
      <c r="A5" s="221">
        <v>6</v>
      </c>
      <c r="B5" s="221" t="s">
        <v>152</v>
      </c>
      <c r="C5" s="222" t="s">
        <v>164</v>
      </c>
      <c r="D5" s="223" t="s">
        <v>165</v>
      </c>
      <c r="E5" s="224" t="s">
        <v>151</v>
      </c>
      <c r="F5" s="225"/>
      <c r="G5" s="238" t="s">
        <v>432</v>
      </c>
      <c r="H5" s="231" t="s">
        <v>17</v>
      </c>
      <c r="I5" s="323" t="s">
        <v>459</v>
      </c>
      <c r="J5" s="335">
        <v>6</v>
      </c>
      <c r="K5" s="176" t="str">
        <f t="shared" si="0"/>
        <v>6.0</v>
      </c>
      <c r="L5" s="51" t="str">
        <f t="shared" si="1"/>
        <v>C</v>
      </c>
      <c r="M5" s="57">
        <f t="shared" si="2"/>
        <v>2</v>
      </c>
      <c r="N5" s="67" t="str">
        <f t="shared" si="3"/>
        <v>2.0</v>
      </c>
      <c r="O5" s="335">
        <v>6</v>
      </c>
      <c r="P5" s="176" t="str">
        <f t="shared" si="4"/>
        <v>6.0</v>
      </c>
      <c r="Q5" s="118" t="str">
        <f t="shared" si="5"/>
        <v>C</v>
      </c>
      <c r="R5" s="117">
        <f t="shared" si="6"/>
        <v>2</v>
      </c>
      <c r="S5" s="1192" t="str">
        <f t="shared" si="7"/>
        <v>2.0</v>
      </c>
      <c r="T5" s="1188">
        <v>5.2</v>
      </c>
      <c r="U5" s="135">
        <v>5</v>
      </c>
      <c r="V5" s="136"/>
      <c r="W5" s="5">
        <f t="shared" si="8"/>
        <v>5.0999999999999996</v>
      </c>
      <c r="X5" s="6">
        <f t="shared" si="9"/>
        <v>5.0999999999999996</v>
      </c>
      <c r="Y5" s="176" t="str">
        <f t="shared" si="10"/>
        <v>5.1</v>
      </c>
      <c r="Z5" s="8" t="str">
        <f t="shared" si="11"/>
        <v>D+</v>
      </c>
      <c r="AA5" s="7">
        <f t="shared" si="12"/>
        <v>1.5</v>
      </c>
      <c r="AB5" s="7" t="str">
        <f t="shared" si="13"/>
        <v>1.5</v>
      </c>
      <c r="AC5" s="10">
        <v>2</v>
      </c>
      <c r="AD5" s="27">
        <v>2</v>
      </c>
      <c r="AE5" s="33">
        <v>7.8</v>
      </c>
      <c r="AF5" s="4">
        <v>6</v>
      </c>
      <c r="AG5" s="309"/>
      <c r="AH5" s="5">
        <f t="shared" si="14"/>
        <v>6.7</v>
      </c>
      <c r="AI5" s="25">
        <f t="shared" si="15"/>
        <v>6.7</v>
      </c>
      <c r="AJ5" s="176" t="str">
        <f t="shared" si="16"/>
        <v>6.7</v>
      </c>
      <c r="AK5" s="118" t="str">
        <f t="shared" si="17"/>
        <v>C+</v>
      </c>
      <c r="AL5" s="117">
        <f t="shared" si="18"/>
        <v>2.5</v>
      </c>
      <c r="AM5" s="117" t="str">
        <f t="shared" si="19"/>
        <v>2.5</v>
      </c>
      <c r="AN5" s="10">
        <v>3</v>
      </c>
      <c r="AO5" s="314">
        <v>3</v>
      </c>
      <c r="AP5" s="83">
        <v>8.3000000000000007</v>
      </c>
      <c r="AQ5" s="98">
        <v>6</v>
      </c>
      <c r="AR5" s="289"/>
      <c r="AS5" s="5">
        <f t="shared" si="20"/>
        <v>6.9</v>
      </c>
      <c r="AT5" s="25">
        <f t="shared" si="21"/>
        <v>6.9</v>
      </c>
      <c r="AU5" s="176" t="str">
        <f t="shared" si="22"/>
        <v>6.9</v>
      </c>
      <c r="AV5" s="118" t="str">
        <f t="shared" si="23"/>
        <v>C+</v>
      </c>
      <c r="AW5" s="117">
        <f t="shared" si="24"/>
        <v>2.5</v>
      </c>
      <c r="AX5" s="117" t="str">
        <f t="shared" si="25"/>
        <v>2.5</v>
      </c>
      <c r="AY5" s="291">
        <v>4</v>
      </c>
      <c r="AZ5" s="27">
        <v>4</v>
      </c>
      <c r="BA5" s="77">
        <v>6.4</v>
      </c>
      <c r="BB5" s="97">
        <v>5</v>
      </c>
      <c r="BC5" s="299"/>
      <c r="BD5" s="5">
        <f t="shared" si="26"/>
        <v>5.6</v>
      </c>
      <c r="BE5" s="25">
        <f t="shared" si="27"/>
        <v>5.6</v>
      </c>
      <c r="BF5" s="176" t="str">
        <f t="shared" si="28"/>
        <v>5.6</v>
      </c>
      <c r="BG5" s="302" t="str">
        <f t="shared" si="29"/>
        <v>C</v>
      </c>
      <c r="BH5" s="7">
        <f t="shared" si="30"/>
        <v>2</v>
      </c>
      <c r="BI5" s="7" t="str">
        <f t="shared" si="31"/>
        <v>2.0</v>
      </c>
      <c r="BJ5" s="305">
        <v>2</v>
      </c>
      <c r="BK5" s="314">
        <v>2</v>
      </c>
      <c r="BL5" s="362">
        <v>8</v>
      </c>
      <c r="BM5" s="97">
        <v>8</v>
      </c>
      <c r="BN5" s="299"/>
      <c r="BO5" s="5">
        <f t="shared" si="32"/>
        <v>8</v>
      </c>
      <c r="BP5" s="25">
        <f t="shared" si="33"/>
        <v>8</v>
      </c>
      <c r="BQ5" s="176" t="str">
        <f t="shared" si="34"/>
        <v>8.0</v>
      </c>
      <c r="BR5" s="302" t="str">
        <f t="shared" si="35"/>
        <v>B+</v>
      </c>
      <c r="BS5" s="7">
        <f t="shared" si="36"/>
        <v>3.5</v>
      </c>
      <c r="BT5" s="7" t="str">
        <f t="shared" si="37"/>
        <v>3.5</v>
      </c>
      <c r="BU5" s="305">
        <v>2</v>
      </c>
      <c r="BV5" s="27">
        <v>2</v>
      </c>
      <c r="BW5" s="89">
        <v>8.1999999999999993</v>
      </c>
      <c r="BX5" s="97">
        <v>8</v>
      </c>
      <c r="BY5" s="299"/>
      <c r="BZ5" s="5">
        <f t="shared" si="38"/>
        <v>8.1</v>
      </c>
      <c r="CA5" s="25">
        <f t="shared" si="39"/>
        <v>8.1</v>
      </c>
      <c r="CB5" s="176" t="str">
        <f t="shared" si="40"/>
        <v>8.1</v>
      </c>
      <c r="CC5" s="118" t="str">
        <f t="shared" si="41"/>
        <v>B+</v>
      </c>
      <c r="CD5" s="117">
        <f t="shared" si="42"/>
        <v>3.5</v>
      </c>
      <c r="CE5" s="7" t="str">
        <f t="shared" si="43"/>
        <v>3.5</v>
      </c>
      <c r="CF5" s="10">
        <v>3</v>
      </c>
      <c r="CG5" s="27">
        <v>3</v>
      </c>
      <c r="CH5" s="111">
        <f t="shared" si="44"/>
        <v>16</v>
      </c>
      <c r="CI5" s="109">
        <f t="shared" si="45"/>
        <v>2.625</v>
      </c>
      <c r="CJ5" s="105" t="str">
        <f t="shared" si="46"/>
        <v>2.63</v>
      </c>
      <c r="CK5" s="106" t="str">
        <f t="shared" si="47"/>
        <v>Lên lớp</v>
      </c>
      <c r="CL5" s="107">
        <f t="shared" si="48"/>
        <v>16</v>
      </c>
      <c r="CM5" s="108">
        <f t="shared" si="49"/>
        <v>2.625</v>
      </c>
      <c r="CN5" s="106" t="str">
        <f t="shared" si="50"/>
        <v>Lên lớp</v>
      </c>
      <c r="CP5" s="139">
        <v>8.1</v>
      </c>
      <c r="CQ5" s="140">
        <v>9</v>
      </c>
      <c r="CR5" s="459"/>
      <c r="CS5" s="5">
        <f t="shared" si="51"/>
        <v>8.6</v>
      </c>
      <c r="CT5" s="25">
        <f t="shared" si="52"/>
        <v>8.6</v>
      </c>
      <c r="CU5" s="176" t="str">
        <f t="shared" si="53"/>
        <v>8.6</v>
      </c>
      <c r="CV5" s="8" t="str">
        <f t="shared" si="54"/>
        <v>A</v>
      </c>
      <c r="CW5" s="7">
        <f t="shared" si="55"/>
        <v>4</v>
      </c>
      <c r="CX5" s="7" t="str">
        <f t="shared" si="56"/>
        <v>4.0</v>
      </c>
      <c r="CY5" s="10">
        <v>3</v>
      </c>
      <c r="CZ5" s="27">
        <v>3</v>
      </c>
      <c r="DA5" s="122">
        <v>7.2</v>
      </c>
      <c r="DB5" s="121">
        <v>6</v>
      </c>
      <c r="DC5" s="121"/>
      <c r="DD5" s="5">
        <f t="shared" si="57"/>
        <v>6.5</v>
      </c>
      <c r="DE5" s="25">
        <f t="shared" si="58"/>
        <v>6.5</v>
      </c>
      <c r="DF5" s="176" t="str">
        <f t="shared" si="59"/>
        <v>6.5</v>
      </c>
      <c r="DG5" s="118" t="str">
        <f t="shared" si="60"/>
        <v>C+</v>
      </c>
      <c r="DH5" s="117">
        <f t="shared" si="61"/>
        <v>2.5</v>
      </c>
      <c r="DI5" s="117" t="str">
        <f t="shared" si="62"/>
        <v>2.5</v>
      </c>
      <c r="DJ5" s="10">
        <v>2</v>
      </c>
      <c r="DK5" s="27">
        <v>2</v>
      </c>
      <c r="DL5" s="122">
        <v>7.6</v>
      </c>
      <c r="DM5" s="97">
        <v>9</v>
      </c>
      <c r="DN5" s="299"/>
      <c r="DO5" s="543">
        <f t="shared" si="63"/>
        <v>8.4</v>
      </c>
      <c r="DP5" s="25">
        <f t="shared" si="64"/>
        <v>8.4</v>
      </c>
      <c r="DQ5" s="176" t="str">
        <f t="shared" si="65"/>
        <v>8.4</v>
      </c>
      <c r="DR5" s="118" t="str">
        <f t="shared" si="66"/>
        <v>B+</v>
      </c>
      <c r="DS5" s="117">
        <f t="shared" si="67"/>
        <v>3.5</v>
      </c>
      <c r="DT5" s="117" t="str">
        <f t="shared" si="68"/>
        <v>3.5</v>
      </c>
      <c r="DU5" s="10">
        <v>4</v>
      </c>
      <c r="DV5" s="27">
        <v>4</v>
      </c>
      <c r="DW5" s="508">
        <v>8</v>
      </c>
      <c r="DX5" s="97">
        <v>7</v>
      </c>
      <c r="DY5" s="299"/>
      <c r="DZ5" s="5">
        <f t="shared" si="69"/>
        <v>7.4</v>
      </c>
      <c r="EA5" s="25">
        <f t="shared" si="70"/>
        <v>7.4</v>
      </c>
      <c r="EB5" s="176" t="str">
        <f t="shared" si="71"/>
        <v>7.4</v>
      </c>
      <c r="EC5" s="118" t="str">
        <f t="shared" si="72"/>
        <v>B</v>
      </c>
      <c r="ED5" s="117">
        <f t="shared" si="73"/>
        <v>3</v>
      </c>
      <c r="EE5" s="117" t="str">
        <f t="shared" si="74"/>
        <v>3.0</v>
      </c>
      <c r="EF5" s="10">
        <v>2</v>
      </c>
      <c r="EG5" s="27">
        <v>2</v>
      </c>
      <c r="EH5" s="122">
        <v>7.2</v>
      </c>
      <c r="EI5" s="97">
        <v>3</v>
      </c>
      <c r="EJ5" s="299"/>
      <c r="EK5" s="5">
        <f t="shared" si="75"/>
        <v>4.7</v>
      </c>
      <c r="EL5" s="25">
        <f t="shared" si="76"/>
        <v>4.7</v>
      </c>
      <c r="EM5" s="176" t="str">
        <f t="shared" si="77"/>
        <v>4.7</v>
      </c>
      <c r="EN5" s="118" t="str">
        <f t="shared" si="78"/>
        <v>D</v>
      </c>
      <c r="EO5" s="117">
        <f t="shared" si="79"/>
        <v>1</v>
      </c>
      <c r="EP5" s="117" t="str">
        <f t="shared" si="80"/>
        <v>1.0</v>
      </c>
      <c r="EQ5" s="10">
        <v>2</v>
      </c>
      <c r="ER5" s="27">
        <v>2</v>
      </c>
      <c r="ES5" s="122">
        <v>8.1999999999999993</v>
      </c>
      <c r="ET5" s="454">
        <v>8.5</v>
      </c>
      <c r="EU5" s="549"/>
      <c r="EV5" s="5">
        <f t="shared" si="81"/>
        <v>8.4</v>
      </c>
      <c r="EW5" s="25">
        <f t="shared" si="82"/>
        <v>8.4</v>
      </c>
      <c r="EX5" s="176" t="str">
        <f t="shared" si="83"/>
        <v>8.4</v>
      </c>
      <c r="EY5" s="118" t="str">
        <f t="shared" si="84"/>
        <v>B+</v>
      </c>
      <c r="EZ5" s="117">
        <f t="shared" si="85"/>
        <v>3.5</v>
      </c>
      <c r="FA5" s="117" t="str">
        <f t="shared" si="86"/>
        <v>3.5</v>
      </c>
      <c r="FB5" s="10">
        <v>3</v>
      </c>
      <c r="FC5" s="27">
        <v>3</v>
      </c>
      <c r="FD5" s="362">
        <v>8.1999999999999993</v>
      </c>
      <c r="FE5" s="97">
        <v>10</v>
      </c>
      <c r="FF5" s="97"/>
      <c r="FG5" s="5">
        <f t="shared" si="87"/>
        <v>9.3000000000000007</v>
      </c>
      <c r="FH5" s="25">
        <f t="shared" si="88"/>
        <v>9.3000000000000007</v>
      </c>
      <c r="FI5" s="176" t="str">
        <f t="shared" si="89"/>
        <v>9.3</v>
      </c>
      <c r="FJ5" s="118" t="str">
        <f t="shared" si="90"/>
        <v>A</v>
      </c>
      <c r="FK5" s="117">
        <f t="shared" si="91"/>
        <v>4</v>
      </c>
      <c r="FL5" s="117" t="str">
        <f t="shared" si="92"/>
        <v>4.0</v>
      </c>
      <c r="FM5" s="10">
        <v>2</v>
      </c>
      <c r="FN5" s="27">
        <v>2</v>
      </c>
      <c r="FO5" s="122">
        <v>8</v>
      </c>
      <c r="FP5" s="97">
        <v>7</v>
      </c>
      <c r="FQ5" s="97"/>
      <c r="FR5" s="5">
        <f t="shared" si="93"/>
        <v>7.4</v>
      </c>
      <c r="FS5" s="25">
        <f t="shared" si="94"/>
        <v>7.4</v>
      </c>
      <c r="FT5" s="176" t="str">
        <f t="shared" si="95"/>
        <v>7.4</v>
      </c>
      <c r="FU5" s="118" t="str">
        <f t="shared" si="96"/>
        <v>B</v>
      </c>
      <c r="FV5" s="117">
        <f t="shared" si="97"/>
        <v>3</v>
      </c>
      <c r="FW5" s="117" t="str">
        <f t="shared" si="98"/>
        <v>3.0</v>
      </c>
      <c r="FX5" s="10">
        <v>2</v>
      </c>
      <c r="FY5" s="27">
        <v>2</v>
      </c>
      <c r="FZ5" s="111">
        <f t="shared" si="99"/>
        <v>20</v>
      </c>
      <c r="GA5" s="824">
        <f t="shared" si="100"/>
        <v>3.1749999999999998</v>
      </c>
      <c r="GB5" s="105" t="str">
        <f t="shared" si="101"/>
        <v>3.18</v>
      </c>
      <c r="GC5" s="121" t="str">
        <f t="shared" si="102"/>
        <v>Lên lớp</v>
      </c>
      <c r="GD5" s="825">
        <f t="shared" si="103"/>
        <v>36</v>
      </c>
      <c r="GE5" s="824">
        <f t="shared" si="104"/>
        <v>2.9305555555555554</v>
      </c>
      <c r="GF5" s="105" t="str">
        <f t="shared" si="105"/>
        <v>2.93</v>
      </c>
      <c r="GG5" s="826">
        <f t="shared" si="106"/>
        <v>36</v>
      </c>
      <c r="GH5" s="827">
        <f t="shared" si="107"/>
        <v>7.3499999999999988</v>
      </c>
      <c r="GI5" s="828">
        <f t="shared" si="108"/>
        <v>2.9305555555555554</v>
      </c>
      <c r="GJ5" s="829" t="str">
        <f t="shared" si="109"/>
        <v>Lên lớp</v>
      </c>
      <c r="GL5" s="122">
        <v>8.1</v>
      </c>
      <c r="GM5" s="97">
        <v>9</v>
      </c>
      <c r="GN5" s="97"/>
      <c r="GO5" s="5">
        <f t="shared" si="120"/>
        <v>8.6</v>
      </c>
      <c r="GP5" s="25">
        <f t="shared" si="121"/>
        <v>8.6</v>
      </c>
      <c r="GQ5" s="176" t="str">
        <f t="shared" si="110"/>
        <v>8.6</v>
      </c>
      <c r="GR5" s="118" t="str">
        <f t="shared" si="111"/>
        <v>A</v>
      </c>
      <c r="GS5" s="117">
        <f t="shared" si="112"/>
        <v>4</v>
      </c>
      <c r="GT5" s="117" t="str">
        <f t="shared" si="113"/>
        <v>4.0</v>
      </c>
      <c r="GU5" s="10">
        <v>4</v>
      </c>
      <c r="GV5" s="27">
        <v>4</v>
      </c>
      <c r="GW5" s="122">
        <v>8.6</v>
      </c>
      <c r="GX5" s="97">
        <v>9</v>
      </c>
      <c r="GY5" s="97"/>
      <c r="GZ5" s="5">
        <f t="shared" si="122"/>
        <v>8.8000000000000007</v>
      </c>
      <c r="HA5" s="25">
        <f t="shared" si="123"/>
        <v>8.8000000000000007</v>
      </c>
      <c r="HB5" s="176" t="str">
        <f t="shared" si="124"/>
        <v>8.8</v>
      </c>
      <c r="HC5" s="118" t="str">
        <f t="shared" si="125"/>
        <v>A</v>
      </c>
      <c r="HD5" s="117">
        <f t="shared" si="126"/>
        <v>4</v>
      </c>
      <c r="HE5" s="117" t="str">
        <f t="shared" si="127"/>
        <v>4.0</v>
      </c>
      <c r="HF5" s="10">
        <v>3</v>
      </c>
      <c r="HG5" s="27">
        <v>3</v>
      </c>
      <c r="HH5" s="122">
        <v>8.3000000000000007</v>
      </c>
      <c r="HI5" s="97">
        <v>8</v>
      </c>
      <c r="HJ5" s="97"/>
      <c r="HK5" s="5">
        <f t="shared" si="128"/>
        <v>8.1</v>
      </c>
      <c r="HL5" s="25">
        <f t="shared" si="129"/>
        <v>8.1</v>
      </c>
      <c r="HM5" s="176" t="str">
        <f t="shared" si="130"/>
        <v>8.1</v>
      </c>
      <c r="HN5" s="118" t="str">
        <f t="shared" si="131"/>
        <v>B+</v>
      </c>
      <c r="HO5" s="117">
        <f t="shared" si="132"/>
        <v>3.5</v>
      </c>
      <c r="HP5" s="117" t="str">
        <f t="shared" si="133"/>
        <v>3.5</v>
      </c>
      <c r="HQ5" s="10">
        <v>2</v>
      </c>
      <c r="HR5" s="27">
        <v>2</v>
      </c>
      <c r="HS5" s="31">
        <v>8.4</v>
      </c>
      <c r="HT5" s="800">
        <v>7</v>
      </c>
      <c r="HU5" s="800"/>
      <c r="HV5" s="855">
        <f t="shared" si="134"/>
        <v>7.6</v>
      </c>
      <c r="HW5" s="856">
        <f t="shared" si="135"/>
        <v>7.6</v>
      </c>
      <c r="HX5" s="857" t="str">
        <f t="shared" si="136"/>
        <v>7.6</v>
      </c>
      <c r="HY5" s="858" t="str">
        <f t="shared" si="137"/>
        <v>B</v>
      </c>
      <c r="HZ5" s="859">
        <f t="shared" si="138"/>
        <v>3</v>
      </c>
      <c r="IA5" s="859" t="str">
        <f t="shared" si="139"/>
        <v>3.0</v>
      </c>
      <c r="IB5" s="781">
        <v>2</v>
      </c>
      <c r="IC5" s="860">
        <v>2</v>
      </c>
      <c r="ID5" s="122">
        <v>8.1999999999999993</v>
      </c>
      <c r="IE5" s="97">
        <v>6</v>
      </c>
      <c r="IF5" s="299"/>
      <c r="IG5" s="5">
        <f t="shared" si="140"/>
        <v>6.9</v>
      </c>
      <c r="IH5" s="25">
        <f t="shared" si="141"/>
        <v>6.9</v>
      </c>
      <c r="II5" s="176" t="str">
        <f t="shared" si="142"/>
        <v>6.9</v>
      </c>
      <c r="IJ5" s="118" t="str">
        <f t="shared" si="143"/>
        <v>C+</v>
      </c>
      <c r="IK5" s="117">
        <f t="shared" si="144"/>
        <v>2.5</v>
      </c>
      <c r="IL5" s="117" t="str">
        <f t="shared" si="145"/>
        <v>2.5</v>
      </c>
      <c r="IM5" s="10">
        <v>2</v>
      </c>
      <c r="IN5" s="27">
        <v>2</v>
      </c>
      <c r="IO5" s="122">
        <v>8.4</v>
      </c>
      <c r="IP5" s="97">
        <v>9</v>
      </c>
      <c r="IQ5" s="97"/>
      <c r="IR5" s="5">
        <f t="shared" si="146"/>
        <v>8.8000000000000007</v>
      </c>
      <c r="IS5" s="25">
        <f t="shared" si="147"/>
        <v>8.8000000000000007</v>
      </c>
      <c r="IT5" s="176" t="str">
        <f t="shared" si="148"/>
        <v>8.8</v>
      </c>
      <c r="IU5" s="118" t="str">
        <f t="shared" si="149"/>
        <v>A</v>
      </c>
      <c r="IV5" s="117">
        <f t="shared" si="150"/>
        <v>4</v>
      </c>
      <c r="IW5" s="117" t="str">
        <f t="shared" si="151"/>
        <v>4.0</v>
      </c>
      <c r="IX5" s="10">
        <v>2</v>
      </c>
      <c r="IY5" s="27">
        <v>2</v>
      </c>
      <c r="IZ5" s="122">
        <v>8.4</v>
      </c>
      <c r="JA5" s="97">
        <v>8</v>
      </c>
      <c r="JB5" s="97"/>
      <c r="JC5" s="5">
        <f t="shared" si="152"/>
        <v>8.1999999999999993</v>
      </c>
      <c r="JD5" s="25">
        <f t="shared" si="153"/>
        <v>8.1999999999999993</v>
      </c>
      <c r="JE5" s="176" t="str">
        <f t="shared" si="154"/>
        <v>8.2</v>
      </c>
      <c r="JF5" s="118" t="str">
        <f t="shared" si="155"/>
        <v>B+</v>
      </c>
      <c r="JG5" s="117">
        <f t="shared" si="156"/>
        <v>3.5</v>
      </c>
      <c r="JH5" s="117" t="str">
        <f t="shared" si="157"/>
        <v>3.5</v>
      </c>
      <c r="JI5" s="10">
        <v>4</v>
      </c>
      <c r="JJ5" s="27">
        <v>4</v>
      </c>
      <c r="JK5" s="122">
        <v>8.4</v>
      </c>
      <c r="JL5" s="97">
        <v>9</v>
      </c>
      <c r="JM5" s="97"/>
      <c r="JN5" s="5">
        <f t="shared" si="158"/>
        <v>8.8000000000000007</v>
      </c>
      <c r="JO5" s="25">
        <f t="shared" si="159"/>
        <v>8.8000000000000007</v>
      </c>
      <c r="JP5" s="176" t="str">
        <f t="shared" si="160"/>
        <v>8.8</v>
      </c>
      <c r="JQ5" s="118" t="str">
        <f t="shared" si="161"/>
        <v>A</v>
      </c>
      <c r="JR5" s="117">
        <f t="shared" si="162"/>
        <v>4</v>
      </c>
      <c r="JS5" s="117" t="str">
        <f t="shared" si="163"/>
        <v>4.0</v>
      </c>
      <c r="JT5" s="10">
        <v>2</v>
      </c>
      <c r="JU5" s="27">
        <v>2</v>
      </c>
      <c r="JV5" s="884">
        <f t="shared" si="164"/>
        <v>21</v>
      </c>
      <c r="JW5" s="885">
        <f t="shared" si="165"/>
        <v>3.6190476190476191</v>
      </c>
      <c r="JX5" s="886" t="str">
        <f t="shared" si="166"/>
        <v>3.62</v>
      </c>
      <c r="JY5" s="521" t="str">
        <f t="shared" si="167"/>
        <v>Lên lớp</v>
      </c>
      <c r="JZ5" s="887">
        <f t="shared" si="168"/>
        <v>57</v>
      </c>
      <c r="KA5" s="885">
        <f t="shared" si="169"/>
        <v>3.1842105263157894</v>
      </c>
      <c r="KB5" s="886" t="str">
        <f t="shared" si="170"/>
        <v>3.18</v>
      </c>
      <c r="KC5" s="888">
        <f t="shared" si="171"/>
        <v>21</v>
      </c>
      <c r="KD5" s="889">
        <f t="shared" si="172"/>
        <v>8.2857142857142865</v>
      </c>
      <c r="KE5" s="890">
        <f t="shared" si="173"/>
        <v>3.6190476190476191</v>
      </c>
      <c r="KF5" s="891">
        <f t="shared" si="174"/>
        <v>57</v>
      </c>
      <c r="KG5" s="892">
        <f t="shared" si="175"/>
        <v>7.6947368421052635</v>
      </c>
      <c r="KH5" s="893">
        <f t="shared" si="176"/>
        <v>3.1842105263157894</v>
      </c>
      <c r="KI5" s="521" t="str">
        <f t="shared" si="177"/>
        <v>Lên lớp</v>
      </c>
      <c r="KJ5" s="424"/>
      <c r="KK5" s="31">
        <v>7</v>
      </c>
      <c r="KL5" s="800">
        <v>8</v>
      </c>
      <c r="KM5" s="5"/>
      <c r="KN5" s="5">
        <f t="shared" si="178"/>
        <v>7.6</v>
      </c>
      <c r="KO5" s="25">
        <f t="shared" si="114"/>
        <v>7.6</v>
      </c>
      <c r="KP5" s="176" t="str">
        <f t="shared" si="179"/>
        <v>7.6</v>
      </c>
      <c r="KQ5" s="118" t="str">
        <f t="shared" si="115"/>
        <v>B</v>
      </c>
      <c r="KR5" s="117">
        <f t="shared" si="180"/>
        <v>3</v>
      </c>
      <c r="KS5" s="117" t="str">
        <f t="shared" si="116"/>
        <v>3.0</v>
      </c>
      <c r="KT5" s="10">
        <v>2</v>
      </c>
      <c r="KU5" s="27">
        <v>2</v>
      </c>
      <c r="KV5" s="31">
        <v>9.1999999999999993</v>
      </c>
      <c r="KW5" s="800">
        <v>9</v>
      </c>
      <c r="KX5" s="5"/>
      <c r="KY5" s="855">
        <f t="shared" si="181"/>
        <v>9.1</v>
      </c>
      <c r="KZ5" s="856">
        <f t="shared" si="182"/>
        <v>9.1</v>
      </c>
      <c r="LA5" s="857" t="str">
        <f t="shared" si="183"/>
        <v>9.1</v>
      </c>
      <c r="LB5" s="858" t="str">
        <f t="shared" si="184"/>
        <v>A</v>
      </c>
      <c r="LC5" s="859">
        <f t="shared" si="185"/>
        <v>4</v>
      </c>
      <c r="LD5" s="859" t="str">
        <f t="shared" si="186"/>
        <v>4.0</v>
      </c>
      <c r="LE5" s="781">
        <v>2</v>
      </c>
      <c r="LF5" s="860">
        <v>2</v>
      </c>
      <c r="LG5" s="122">
        <v>8.3000000000000007</v>
      </c>
      <c r="LH5" s="97">
        <v>8</v>
      </c>
      <c r="LI5" s="97"/>
      <c r="LJ5" s="760">
        <f t="shared" si="187"/>
        <v>8.1</v>
      </c>
      <c r="LK5" s="761">
        <f t="shared" si="188"/>
        <v>8.1</v>
      </c>
      <c r="LL5" s="762" t="str">
        <f t="shared" si="189"/>
        <v>8.1</v>
      </c>
      <c r="LM5" s="763" t="str">
        <f t="shared" si="190"/>
        <v>B+</v>
      </c>
      <c r="LN5" s="764">
        <f t="shared" si="191"/>
        <v>3.5</v>
      </c>
      <c r="LO5" s="764" t="str">
        <f t="shared" si="192"/>
        <v>3.5</v>
      </c>
      <c r="LP5" s="765">
        <v>3</v>
      </c>
      <c r="LQ5" s="766">
        <v>3</v>
      </c>
      <c r="LR5" s="31">
        <v>9</v>
      </c>
      <c r="LS5" s="800">
        <v>8</v>
      </c>
      <c r="LT5" s="5"/>
      <c r="LU5" s="855">
        <f t="shared" si="193"/>
        <v>8.4</v>
      </c>
      <c r="LV5" s="856">
        <f t="shared" si="194"/>
        <v>8.4</v>
      </c>
      <c r="LW5" s="857" t="str">
        <f t="shared" si="195"/>
        <v>8.4</v>
      </c>
      <c r="LX5" s="858" t="str">
        <f t="shared" si="117"/>
        <v>B+</v>
      </c>
      <c r="LY5" s="859">
        <f t="shared" si="118"/>
        <v>3.5</v>
      </c>
      <c r="LZ5" s="859" t="str">
        <f t="shared" si="119"/>
        <v>3.5</v>
      </c>
      <c r="MA5" s="781">
        <v>2</v>
      </c>
      <c r="MB5" s="860">
        <v>2</v>
      </c>
      <c r="MC5" s="1668">
        <v>8.1999999999999993</v>
      </c>
      <c r="MD5" s="1696">
        <v>8.5</v>
      </c>
      <c r="ME5" s="9"/>
      <c r="MF5" s="855">
        <f t="shared" si="196"/>
        <v>8.4</v>
      </c>
      <c r="MG5" s="856">
        <f t="shared" si="197"/>
        <v>8.4</v>
      </c>
      <c r="MH5" s="1312" t="str">
        <f t="shared" si="198"/>
        <v>8.4</v>
      </c>
      <c r="MI5" s="858" t="str">
        <f t="shared" si="199"/>
        <v>B+</v>
      </c>
      <c r="MJ5" s="859">
        <f t="shared" si="200"/>
        <v>3.5</v>
      </c>
      <c r="MK5" s="859" t="str">
        <f t="shared" si="201"/>
        <v>3.5</v>
      </c>
      <c r="ML5" s="781">
        <v>4</v>
      </c>
      <c r="MM5" s="860">
        <v>4</v>
      </c>
      <c r="MN5" s="1313">
        <v>8.4</v>
      </c>
      <c r="MO5" s="522">
        <v>8</v>
      </c>
      <c r="MP5" s="522"/>
      <c r="MQ5" s="855">
        <f t="shared" si="202"/>
        <v>8.1999999999999993</v>
      </c>
      <c r="MR5" s="856">
        <f t="shared" si="203"/>
        <v>8.1999999999999993</v>
      </c>
      <c r="MS5" s="1312" t="str">
        <f t="shared" si="204"/>
        <v>8.2</v>
      </c>
      <c r="MT5" s="858" t="str">
        <f t="shared" si="205"/>
        <v>B+</v>
      </c>
      <c r="MU5" s="859">
        <f t="shared" si="206"/>
        <v>3.5</v>
      </c>
      <c r="MV5" s="859" t="str">
        <f t="shared" si="207"/>
        <v>3.5</v>
      </c>
      <c r="MW5" s="781">
        <v>2</v>
      </c>
      <c r="MX5" s="860">
        <v>2</v>
      </c>
      <c r="MY5" s="1719">
        <f t="shared" si="208"/>
        <v>15</v>
      </c>
      <c r="MZ5" s="1720">
        <f t="shared" si="209"/>
        <v>3.5</v>
      </c>
      <c r="NA5" s="1721" t="str">
        <f t="shared" si="210"/>
        <v>3.50</v>
      </c>
    </row>
    <row r="6" spans="1:365" ht="21.75" customHeight="1" x14ac:dyDescent="0.25">
      <c r="A6" s="221">
        <v>7</v>
      </c>
      <c r="B6" s="221" t="s">
        <v>152</v>
      </c>
      <c r="C6" s="222" t="s">
        <v>166</v>
      </c>
      <c r="D6" s="223" t="s">
        <v>167</v>
      </c>
      <c r="E6" s="224" t="s">
        <v>168</v>
      </c>
      <c r="F6" s="225"/>
      <c r="G6" s="238" t="s">
        <v>433</v>
      </c>
      <c r="H6" s="231" t="s">
        <v>17</v>
      </c>
      <c r="I6" s="323" t="s">
        <v>382</v>
      </c>
      <c r="J6" s="335">
        <v>7</v>
      </c>
      <c r="K6" s="176" t="str">
        <f t="shared" si="0"/>
        <v>7.0</v>
      </c>
      <c r="L6" s="51" t="str">
        <f t="shared" si="1"/>
        <v>B</v>
      </c>
      <c r="M6" s="57">
        <f t="shared" si="2"/>
        <v>3</v>
      </c>
      <c r="N6" s="67" t="str">
        <f t="shared" si="3"/>
        <v>3.0</v>
      </c>
      <c r="O6" s="335">
        <v>6</v>
      </c>
      <c r="P6" s="176" t="str">
        <f t="shared" si="4"/>
        <v>6.0</v>
      </c>
      <c r="Q6" s="118" t="str">
        <f t="shared" si="5"/>
        <v>C</v>
      </c>
      <c r="R6" s="117">
        <f t="shared" si="6"/>
        <v>2</v>
      </c>
      <c r="S6" s="1192" t="str">
        <f t="shared" si="7"/>
        <v>2.0</v>
      </c>
      <c r="T6" s="1188">
        <v>5.6</v>
      </c>
      <c r="U6" s="135">
        <v>6</v>
      </c>
      <c r="V6" s="136"/>
      <c r="W6" s="5">
        <f t="shared" si="8"/>
        <v>5.8</v>
      </c>
      <c r="X6" s="6">
        <f t="shared" si="9"/>
        <v>5.8</v>
      </c>
      <c r="Y6" s="176" t="str">
        <f t="shared" si="10"/>
        <v>5.8</v>
      </c>
      <c r="Z6" s="8" t="str">
        <f t="shared" si="11"/>
        <v>C</v>
      </c>
      <c r="AA6" s="7">
        <f t="shared" si="12"/>
        <v>2</v>
      </c>
      <c r="AB6" s="7" t="str">
        <f t="shared" si="13"/>
        <v>2.0</v>
      </c>
      <c r="AC6" s="10">
        <v>2</v>
      </c>
      <c r="AD6" s="27">
        <v>2</v>
      </c>
      <c r="AE6" s="33">
        <v>6.2</v>
      </c>
      <c r="AF6" s="4">
        <v>7</v>
      </c>
      <c r="AG6" s="309"/>
      <c r="AH6" s="5">
        <f t="shared" si="14"/>
        <v>6.7</v>
      </c>
      <c r="AI6" s="25">
        <f t="shared" si="15"/>
        <v>6.7</v>
      </c>
      <c r="AJ6" s="176" t="str">
        <f t="shared" si="16"/>
        <v>6.7</v>
      </c>
      <c r="AK6" s="118" t="str">
        <f t="shared" si="17"/>
        <v>C+</v>
      </c>
      <c r="AL6" s="117">
        <f t="shared" si="18"/>
        <v>2.5</v>
      </c>
      <c r="AM6" s="117" t="str">
        <f t="shared" si="19"/>
        <v>2.5</v>
      </c>
      <c r="AN6" s="10">
        <v>3</v>
      </c>
      <c r="AO6" s="314">
        <v>3</v>
      </c>
      <c r="AP6" s="83">
        <v>7.7</v>
      </c>
      <c r="AQ6" s="98">
        <v>8</v>
      </c>
      <c r="AR6" s="289"/>
      <c r="AS6" s="5">
        <f t="shared" si="20"/>
        <v>7.9</v>
      </c>
      <c r="AT6" s="25">
        <f t="shared" si="21"/>
        <v>7.9</v>
      </c>
      <c r="AU6" s="176" t="str">
        <f t="shared" si="22"/>
        <v>7.9</v>
      </c>
      <c r="AV6" s="118" t="str">
        <f t="shared" si="23"/>
        <v>B</v>
      </c>
      <c r="AW6" s="117">
        <f t="shared" si="24"/>
        <v>3</v>
      </c>
      <c r="AX6" s="117" t="str">
        <f t="shared" si="25"/>
        <v>3.0</v>
      </c>
      <c r="AY6" s="291">
        <v>4</v>
      </c>
      <c r="AZ6" s="27">
        <v>4</v>
      </c>
      <c r="BA6" s="77">
        <v>7.2</v>
      </c>
      <c r="BB6" s="97">
        <v>5</v>
      </c>
      <c r="BC6" s="299"/>
      <c r="BD6" s="5">
        <f t="shared" si="26"/>
        <v>5.9</v>
      </c>
      <c r="BE6" s="25">
        <f t="shared" si="27"/>
        <v>5.9</v>
      </c>
      <c r="BF6" s="176" t="str">
        <f t="shared" si="28"/>
        <v>5.9</v>
      </c>
      <c r="BG6" s="302" t="str">
        <f t="shared" si="29"/>
        <v>C</v>
      </c>
      <c r="BH6" s="7">
        <f t="shared" si="30"/>
        <v>2</v>
      </c>
      <c r="BI6" s="7" t="str">
        <f t="shared" si="31"/>
        <v>2.0</v>
      </c>
      <c r="BJ6" s="305">
        <v>2</v>
      </c>
      <c r="BK6" s="314">
        <v>2</v>
      </c>
      <c r="BL6" s="362">
        <v>8</v>
      </c>
      <c r="BM6" s="97">
        <v>8</v>
      </c>
      <c r="BN6" s="299"/>
      <c r="BO6" s="5">
        <f t="shared" si="32"/>
        <v>8</v>
      </c>
      <c r="BP6" s="25">
        <f t="shared" si="33"/>
        <v>8</v>
      </c>
      <c r="BQ6" s="176" t="str">
        <f t="shared" si="34"/>
        <v>8.0</v>
      </c>
      <c r="BR6" s="302" t="str">
        <f t="shared" si="35"/>
        <v>B+</v>
      </c>
      <c r="BS6" s="7">
        <f t="shared" si="36"/>
        <v>3.5</v>
      </c>
      <c r="BT6" s="7" t="str">
        <f t="shared" si="37"/>
        <v>3.5</v>
      </c>
      <c r="BU6" s="305">
        <v>2</v>
      </c>
      <c r="BV6" s="27">
        <v>2</v>
      </c>
      <c r="BW6" s="89">
        <v>6.2</v>
      </c>
      <c r="BX6" s="97">
        <v>4</v>
      </c>
      <c r="BY6" s="299"/>
      <c r="BZ6" s="5">
        <f t="shared" si="38"/>
        <v>4.9000000000000004</v>
      </c>
      <c r="CA6" s="25">
        <f t="shared" si="39"/>
        <v>4.9000000000000004</v>
      </c>
      <c r="CB6" s="176" t="str">
        <f t="shared" si="40"/>
        <v>4.9</v>
      </c>
      <c r="CC6" s="118" t="str">
        <f t="shared" si="41"/>
        <v>D</v>
      </c>
      <c r="CD6" s="117">
        <f t="shared" si="42"/>
        <v>1</v>
      </c>
      <c r="CE6" s="7" t="str">
        <f t="shared" si="43"/>
        <v>1.0</v>
      </c>
      <c r="CF6" s="10">
        <v>3</v>
      </c>
      <c r="CG6" s="27">
        <v>3</v>
      </c>
      <c r="CH6" s="111">
        <f t="shared" si="44"/>
        <v>16</v>
      </c>
      <c r="CI6" s="109">
        <f t="shared" si="45"/>
        <v>2.34375</v>
      </c>
      <c r="CJ6" s="105" t="str">
        <f t="shared" si="46"/>
        <v>2.34</v>
      </c>
      <c r="CK6" s="106" t="str">
        <f t="shared" si="47"/>
        <v>Lên lớp</v>
      </c>
      <c r="CL6" s="107">
        <f t="shared" si="48"/>
        <v>16</v>
      </c>
      <c r="CM6" s="108">
        <f t="shared" si="49"/>
        <v>2.34375</v>
      </c>
      <c r="CN6" s="106" t="str">
        <f t="shared" si="50"/>
        <v>Lên lớp</v>
      </c>
      <c r="CP6" s="139">
        <v>7.4</v>
      </c>
      <c r="CQ6" s="140">
        <v>7</v>
      </c>
      <c r="CR6" s="459"/>
      <c r="CS6" s="5">
        <f t="shared" si="51"/>
        <v>7.2</v>
      </c>
      <c r="CT6" s="25">
        <f t="shared" si="52"/>
        <v>7.2</v>
      </c>
      <c r="CU6" s="176" t="str">
        <f t="shared" si="53"/>
        <v>7.2</v>
      </c>
      <c r="CV6" s="8" t="str">
        <f t="shared" si="54"/>
        <v>B</v>
      </c>
      <c r="CW6" s="7">
        <f t="shared" si="55"/>
        <v>3</v>
      </c>
      <c r="CX6" s="7" t="str">
        <f t="shared" si="56"/>
        <v>3.0</v>
      </c>
      <c r="CY6" s="10">
        <v>3</v>
      </c>
      <c r="CZ6" s="27">
        <v>3</v>
      </c>
      <c r="DA6" s="122">
        <v>5.4</v>
      </c>
      <c r="DB6" s="121">
        <v>6</v>
      </c>
      <c r="DC6" s="121"/>
      <c r="DD6" s="5">
        <f t="shared" si="57"/>
        <v>5.8</v>
      </c>
      <c r="DE6" s="25">
        <f t="shared" si="58"/>
        <v>5.8</v>
      </c>
      <c r="DF6" s="176" t="str">
        <f t="shared" si="59"/>
        <v>5.8</v>
      </c>
      <c r="DG6" s="118" t="str">
        <f t="shared" si="60"/>
        <v>C</v>
      </c>
      <c r="DH6" s="117">
        <f t="shared" si="61"/>
        <v>2</v>
      </c>
      <c r="DI6" s="117" t="str">
        <f t="shared" si="62"/>
        <v>2.0</v>
      </c>
      <c r="DJ6" s="10">
        <v>2</v>
      </c>
      <c r="DK6" s="27">
        <v>2</v>
      </c>
      <c r="DL6" s="122">
        <v>7.1</v>
      </c>
      <c r="DM6" s="97">
        <v>8</v>
      </c>
      <c r="DN6" s="299"/>
      <c r="DO6" s="543">
        <f t="shared" si="63"/>
        <v>7.6</v>
      </c>
      <c r="DP6" s="25">
        <f t="shared" si="64"/>
        <v>7.6</v>
      </c>
      <c r="DQ6" s="176" t="str">
        <f t="shared" si="65"/>
        <v>7.6</v>
      </c>
      <c r="DR6" s="118" t="str">
        <f t="shared" si="66"/>
        <v>B</v>
      </c>
      <c r="DS6" s="117">
        <f t="shared" si="67"/>
        <v>3</v>
      </c>
      <c r="DT6" s="117" t="str">
        <f t="shared" si="68"/>
        <v>3.0</v>
      </c>
      <c r="DU6" s="10">
        <v>4</v>
      </c>
      <c r="DV6" s="27">
        <v>4</v>
      </c>
      <c r="DW6" s="508">
        <v>8</v>
      </c>
      <c r="DX6" s="97">
        <v>5</v>
      </c>
      <c r="DY6" s="299"/>
      <c r="DZ6" s="5">
        <f t="shared" si="69"/>
        <v>6.2</v>
      </c>
      <c r="EA6" s="25">
        <f t="shared" si="70"/>
        <v>6.2</v>
      </c>
      <c r="EB6" s="176" t="str">
        <f t="shared" si="71"/>
        <v>6.2</v>
      </c>
      <c r="EC6" s="118" t="str">
        <f t="shared" si="72"/>
        <v>C</v>
      </c>
      <c r="ED6" s="117">
        <f t="shared" si="73"/>
        <v>2</v>
      </c>
      <c r="EE6" s="117" t="str">
        <f t="shared" si="74"/>
        <v>2.0</v>
      </c>
      <c r="EF6" s="10">
        <v>2</v>
      </c>
      <c r="EG6" s="27">
        <v>2</v>
      </c>
      <c r="EH6" s="122">
        <v>8</v>
      </c>
      <c r="EI6" s="97">
        <v>8</v>
      </c>
      <c r="EJ6" s="299"/>
      <c r="EK6" s="5">
        <f t="shared" si="75"/>
        <v>8</v>
      </c>
      <c r="EL6" s="25">
        <f t="shared" si="76"/>
        <v>8</v>
      </c>
      <c r="EM6" s="176" t="str">
        <f t="shared" si="77"/>
        <v>8.0</v>
      </c>
      <c r="EN6" s="118" t="str">
        <f t="shared" si="78"/>
        <v>B+</v>
      </c>
      <c r="EO6" s="117">
        <f t="shared" si="79"/>
        <v>3.5</v>
      </c>
      <c r="EP6" s="117" t="str">
        <f t="shared" si="80"/>
        <v>3.5</v>
      </c>
      <c r="EQ6" s="10">
        <v>2</v>
      </c>
      <c r="ER6" s="27">
        <v>2</v>
      </c>
      <c r="ES6" s="122">
        <v>8.4</v>
      </c>
      <c r="ET6" s="454">
        <v>7.5</v>
      </c>
      <c r="EU6" s="549"/>
      <c r="EV6" s="5">
        <f t="shared" si="81"/>
        <v>7.9</v>
      </c>
      <c r="EW6" s="25">
        <f t="shared" si="82"/>
        <v>7.9</v>
      </c>
      <c r="EX6" s="176" t="str">
        <f t="shared" si="83"/>
        <v>7.9</v>
      </c>
      <c r="EY6" s="118" t="str">
        <f t="shared" si="84"/>
        <v>B</v>
      </c>
      <c r="EZ6" s="117">
        <f t="shared" si="85"/>
        <v>3</v>
      </c>
      <c r="FA6" s="117" t="str">
        <f t="shared" si="86"/>
        <v>3.0</v>
      </c>
      <c r="FB6" s="10">
        <v>3</v>
      </c>
      <c r="FC6" s="27">
        <v>3</v>
      </c>
      <c r="FD6" s="362">
        <v>7.8</v>
      </c>
      <c r="FE6" s="97">
        <v>6</v>
      </c>
      <c r="FF6" s="97"/>
      <c r="FG6" s="5">
        <f t="shared" si="87"/>
        <v>6.7</v>
      </c>
      <c r="FH6" s="25">
        <f t="shared" si="88"/>
        <v>6.7</v>
      </c>
      <c r="FI6" s="176" t="str">
        <f t="shared" si="89"/>
        <v>6.7</v>
      </c>
      <c r="FJ6" s="118" t="str">
        <f t="shared" si="90"/>
        <v>C+</v>
      </c>
      <c r="FK6" s="117">
        <f t="shared" si="91"/>
        <v>2.5</v>
      </c>
      <c r="FL6" s="117" t="str">
        <f t="shared" si="92"/>
        <v>2.5</v>
      </c>
      <c r="FM6" s="10">
        <v>2</v>
      </c>
      <c r="FN6" s="27">
        <v>2</v>
      </c>
      <c r="FO6" s="122">
        <v>7.7</v>
      </c>
      <c r="FP6" s="97">
        <v>7</v>
      </c>
      <c r="FQ6" s="97"/>
      <c r="FR6" s="5">
        <f t="shared" si="93"/>
        <v>7.3</v>
      </c>
      <c r="FS6" s="25">
        <f t="shared" si="94"/>
        <v>7.3</v>
      </c>
      <c r="FT6" s="176" t="str">
        <f t="shared" si="95"/>
        <v>7.3</v>
      </c>
      <c r="FU6" s="118" t="str">
        <f t="shared" si="96"/>
        <v>B</v>
      </c>
      <c r="FV6" s="117">
        <f t="shared" si="97"/>
        <v>3</v>
      </c>
      <c r="FW6" s="117" t="str">
        <f t="shared" si="98"/>
        <v>3.0</v>
      </c>
      <c r="FX6" s="10">
        <v>2</v>
      </c>
      <c r="FY6" s="27">
        <v>2</v>
      </c>
      <c r="FZ6" s="111">
        <f t="shared" si="99"/>
        <v>20</v>
      </c>
      <c r="GA6" s="824">
        <f t="shared" si="100"/>
        <v>2.8</v>
      </c>
      <c r="GB6" s="105" t="str">
        <f t="shared" si="101"/>
        <v>2.80</v>
      </c>
      <c r="GC6" s="121" t="str">
        <f t="shared" si="102"/>
        <v>Lên lớp</v>
      </c>
      <c r="GD6" s="825">
        <f t="shared" si="103"/>
        <v>36</v>
      </c>
      <c r="GE6" s="824">
        <f t="shared" si="104"/>
        <v>2.5972222222222223</v>
      </c>
      <c r="GF6" s="105" t="str">
        <f t="shared" si="105"/>
        <v>2.60</v>
      </c>
      <c r="GG6" s="826">
        <f t="shared" si="106"/>
        <v>36</v>
      </c>
      <c r="GH6" s="827">
        <f t="shared" si="107"/>
        <v>6.9305555555555545</v>
      </c>
      <c r="GI6" s="828">
        <f t="shared" si="108"/>
        <v>2.5972222222222223</v>
      </c>
      <c r="GJ6" s="829" t="str">
        <f t="shared" si="109"/>
        <v>Lên lớp</v>
      </c>
      <c r="GL6" s="122">
        <v>8.4</v>
      </c>
      <c r="GM6" s="97">
        <v>9</v>
      </c>
      <c r="GN6" s="97"/>
      <c r="GO6" s="5">
        <f t="shared" si="120"/>
        <v>8.8000000000000007</v>
      </c>
      <c r="GP6" s="25">
        <f t="shared" si="121"/>
        <v>8.8000000000000007</v>
      </c>
      <c r="GQ6" s="176" t="str">
        <f t="shared" si="110"/>
        <v>8.8</v>
      </c>
      <c r="GR6" s="118" t="str">
        <f t="shared" si="111"/>
        <v>A</v>
      </c>
      <c r="GS6" s="117">
        <f t="shared" si="112"/>
        <v>4</v>
      </c>
      <c r="GT6" s="117" t="str">
        <f t="shared" si="113"/>
        <v>4.0</v>
      </c>
      <c r="GU6" s="10">
        <v>4</v>
      </c>
      <c r="GV6" s="27">
        <v>4</v>
      </c>
      <c r="GW6" s="122">
        <v>8.6</v>
      </c>
      <c r="GX6" s="97">
        <v>8</v>
      </c>
      <c r="GY6" s="97"/>
      <c r="GZ6" s="5">
        <f t="shared" si="122"/>
        <v>8.1999999999999993</v>
      </c>
      <c r="HA6" s="25">
        <f t="shared" si="123"/>
        <v>8.1999999999999993</v>
      </c>
      <c r="HB6" s="176" t="str">
        <f t="shared" si="124"/>
        <v>8.2</v>
      </c>
      <c r="HC6" s="118" t="str">
        <f t="shared" si="125"/>
        <v>B+</v>
      </c>
      <c r="HD6" s="117">
        <f t="shared" si="126"/>
        <v>3.5</v>
      </c>
      <c r="HE6" s="117" t="str">
        <f t="shared" si="127"/>
        <v>3.5</v>
      </c>
      <c r="HF6" s="10">
        <v>3</v>
      </c>
      <c r="HG6" s="27">
        <v>3</v>
      </c>
      <c r="HH6" s="122">
        <v>7.3</v>
      </c>
      <c r="HI6" s="97">
        <v>7</v>
      </c>
      <c r="HJ6" s="97"/>
      <c r="HK6" s="5">
        <f t="shared" si="128"/>
        <v>7.1</v>
      </c>
      <c r="HL6" s="25">
        <f t="shared" si="129"/>
        <v>7.1</v>
      </c>
      <c r="HM6" s="176" t="str">
        <f t="shared" si="130"/>
        <v>7.1</v>
      </c>
      <c r="HN6" s="118" t="str">
        <f t="shared" si="131"/>
        <v>B</v>
      </c>
      <c r="HO6" s="117">
        <f t="shared" si="132"/>
        <v>3</v>
      </c>
      <c r="HP6" s="117" t="str">
        <f t="shared" si="133"/>
        <v>3.0</v>
      </c>
      <c r="HQ6" s="10">
        <v>2</v>
      </c>
      <c r="HR6" s="27">
        <v>2</v>
      </c>
      <c r="HS6" s="31">
        <v>8.8000000000000007</v>
      </c>
      <c r="HT6" s="800">
        <v>8</v>
      </c>
      <c r="HU6" s="800"/>
      <c r="HV6" s="855">
        <f t="shared" si="134"/>
        <v>8.3000000000000007</v>
      </c>
      <c r="HW6" s="856">
        <f t="shared" si="135"/>
        <v>8.3000000000000007</v>
      </c>
      <c r="HX6" s="857" t="str">
        <f t="shared" si="136"/>
        <v>8.3</v>
      </c>
      <c r="HY6" s="858" t="str">
        <f t="shared" si="137"/>
        <v>B+</v>
      </c>
      <c r="HZ6" s="859">
        <f t="shared" si="138"/>
        <v>3.5</v>
      </c>
      <c r="IA6" s="859" t="str">
        <f t="shared" si="139"/>
        <v>3.5</v>
      </c>
      <c r="IB6" s="781">
        <v>2</v>
      </c>
      <c r="IC6" s="860">
        <v>2</v>
      </c>
      <c r="ID6" s="122">
        <v>7.4</v>
      </c>
      <c r="IE6" s="97">
        <v>6</v>
      </c>
      <c r="IF6" s="299"/>
      <c r="IG6" s="5">
        <f t="shared" si="140"/>
        <v>6.6</v>
      </c>
      <c r="IH6" s="25">
        <f t="shared" si="141"/>
        <v>6.6</v>
      </c>
      <c r="II6" s="176" t="str">
        <f t="shared" si="142"/>
        <v>6.6</v>
      </c>
      <c r="IJ6" s="118" t="str">
        <f t="shared" si="143"/>
        <v>C+</v>
      </c>
      <c r="IK6" s="117">
        <f t="shared" si="144"/>
        <v>2.5</v>
      </c>
      <c r="IL6" s="117" t="str">
        <f t="shared" si="145"/>
        <v>2.5</v>
      </c>
      <c r="IM6" s="10">
        <v>2</v>
      </c>
      <c r="IN6" s="27">
        <v>2</v>
      </c>
      <c r="IO6" s="122">
        <v>8</v>
      </c>
      <c r="IP6" s="97">
        <v>8</v>
      </c>
      <c r="IQ6" s="97"/>
      <c r="IR6" s="5">
        <f t="shared" si="146"/>
        <v>8</v>
      </c>
      <c r="IS6" s="25">
        <f t="shared" si="147"/>
        <v>8</v>
      </c>
      <c r="IT6" s="176" t="str">
        <f t="shared" si="148"/>
        <v>8.0</v>
      </c>
      <c r="IU6" s="118" t="str">
        <f t="shared" si="149"/>
        <v>B+</v>
      </c>
      <c r="IV6" s="117">
        <f t="shared" si="150"/>
        <v>3.5</v>
      </c>
      <c r="IW6" s="117" t="str">
        <f t="shared" si="151"/>
        <v>3.5</v>
      </c>
      <c r="IX6" s="10">
        <v>2</v>
      </c>
      <c r="IY6" s="27">
        <v>2</v>
      </c>
      <c r="IZ6" s="122">
        <v>8.3000000000000007</v>
      </c>
      <c r="JA6" s="97">
        <v>9</v>
      </c>
      <c r="JB6" s="97"/>
      <c r="JC6" s="5">
        <f t="shared" si="152"/>
        <v>8.6999999999999993</v>
      </c>
      <c r="JD6" s="25">
        <f t="shared" si="153"/>
        <v>8.6999999999999993</v>
      </c>
      <c r="JE6" s="176" t="str">
        <f t="shared" si="154"/>
        <v>8.7</v>
      </c>
      <c r="JF6" s="118" t="str">
        <f t="shared" si="155"/>
        <v>A</v>
      </c>
      <c r="JG6" s="117">
        <f t="shared" si="156"/>
        <v>4</v>
      </c>
      <c r="JH6" s="117" t="str">
        <f t="shared" si="157"/>
        <v>4.0</v>
      </c>
      <c r="JI6" s="10">
        <v>4</v>
      </c>
      <c r="JJ6" s="27">
        <v>4</v>
      </c>
      <c r="JK6" s="122">
        <v>8.6</v>
      </c>
      <c r="JL6" s="97">
        <v>9</v>
      </c>
      <c r="JM6" s="97"/>
      <c r="JN6" s="5">
        <f t="shared" si="158"/>
        <v>8.8000000000000007</v>
      </c>
      <c r="JO6" s="25">
        <f t="shared" si="159"/>
        <v>8.8000000000000007</v>
      </c>
      <c r="JP6" s="176" t="str">
        <f t="shared" si="160"/>
        <v>8.8</v>
      </c>
      <c r="JQ6" s="118" t="str">
        <f t="shared" si="161"/>
        <v>A</v>
      </c>
      <c r="JR6" s="117">
        <f t="shared" si="162"/>
        <v>4</v>
      </c>
      <c r="JS6" s="117" t="str">
        <f t="shared" si="163"/>
        <v>4.0</v>
      </c>
      <c r="JT6" s="10">
        <v>2</v>
      </c>
      <c r="JU6" s="27">
        <v>2</v>
      </c>
      <c r="JV6" s="884">
        <f t="shared" si="164"/>
        <v>21</v>
      </c>
      <c r="JW6" s="885">
        <f t="shared" si="165"/>
        <v>3.5952380952380953</v>
      </c>
      <c r="JX6" s="886" t="str">
        <f t="shared" si="166"/>
        <v>3.60</v>
      </c>
      <c r="JY6" s="521" t="str">
        <f t="shared" si="167"/>
        <v>Lên lớp</v>
      </c>
      <c r="JZ6" s="887">
        <f t="shared" si="168"/>
        <v>57</v>
      </c>
      <c r="KA6" s="885">
        <f t="shared" si="169"/>
        <v>2.9649122807017543</v>
      </c>
      <c r="KB6" s="886" t="str">
        <f t="shared" si="170"/>
        <v>2.96</v>
      </c>
      <c r="KC6" s="888">
        <f t="shared" si="171"/>
        <v>21</v>
      </c>
      <c r="KD6" s="889">
        <f t="shared" si="172"/>
        <v>8.2000000000000028</v>
      </c>
      <c r="KE6" s="890">
        <f t="shared" si="173"/>
        <v>3.5952380952380953</v>
      </c>
      <c r="KF6" s="891">
        <f t="shared" si="174"/>
        <v>57</v>
      </c>
      <c r="KG6" s="892">
        <f t="shared" si="175"/>
        <v>7.3982456140350887</v>
      </c>
      <c r="KH6" s="893">
        <f t="shared" si="176"/>
        <v>2.9649122807017543</v>
      </c>
      <c r="KI6" s="521" t="str">
        <f t="shared" si="177"/>
        <v>Lên lớp</v>
      </c>
      <c r="KJ6" s="424"/>
      <c r="KK6" s="31">
        <v>5</v>
      </c>
      <c r="KL6" s="800">
        <v>8</v>
      </c>
      <c r="KM6" s="5"/>
      <c r="KN6" s="5">
        <f t="shared" si="178"/>
        <v>6.8</v>
      </c>
      <c r="KO6" s="25">
        <f t="shared" si="114"/>
        <v>6.8</v>
      </c>
      <c r="KP6" s="176" t="str">
        <f t="shared" si="179"/>
        <v>6.8</v>
      </c>
      <c r="KQ6" s="118" t="str">
        <f t="shared" si="115"/>
        <v>C+</v>
      </c>
      <c r="KR6" s="117">
        <f t="shared" si="180"/>
        <v>2.5</v>
      </c>
      <c r="KS6" s="117" t="str">
        <f t="shared" si="116"/>
        <v>2.5</v>
      </c>
      <c r="KT6" s="10">
        <v>2</v>
      </c>
      <c r="KU6" s="27">
        <v>2</v>
      </c>
      <c r="KV6" s="31">
        <v>9.4</v>
      </c>
      <c r="KW6" s="800">
        <v>10</v>
      </c>
      <c r="KX6" s="5"/>
      <c r="KY6" s="855">
        <f t="shared" si="181"/>
        <v>9.8000000000000007</v>
      </c>
      <c r="KZ6" s="856">
        <f t="shared" si="182"/>
        <v>9.8000000000000007</v>
      </c>
      <c r="LA6" s="857" t="str">
        <f t="shared" si="183"/>
        <v>9.8</v>
      </c>
      <c r="LB6" s="858" t="str">
        <f t="shared" si="184"/>
        <v>A</v>
      </c>
      <c r="LC6" s="859">
        <f t="shared" si="185"/>
        <v>4</v>
      </c>
      <c r="LD6" s="859" t="str">
        <f t="shared" si="186"/>
        <v>4.0</v>
      </c>
      <c r="LE6" s="781">
        <v>2</v>
      </c>
      <c r="LF6" s="860">
        <v>2</v>
      </c>
      <c r="LG6" s="122">
        <v>8.3000000000000007</v>
      </c>
      <c r="LH6" s="97">
        <v>8</v>
      </c>
      <c r="LI6" s="97"/>
      <c r="LJ6" s="760">
        <f t="shared" si="187"/>
        <v>8.1</v>
      </c>
      <c r="LK6" s="761">
        <f t="shared" si="188"/>
        <v>8.1</v>
      </c>
      <c r="LL6" s="762" t="str">
        <f t="shared" si="189"/>
        <v>8.1</v>
      </c>
      <c r="LM6" s="763" t="str">
        <f t="shared" si="190"/>
        <v>B+</v>
      </c>
      <c r="LN6" s="764">
        <f t="shared" si="191"/>
        <v>3.5</v>
      </c>
      <c r="LO6" s="764" t="str">
        <f t="shared" si="192"/>
        <v>3.5</v>
      </c>
      <c r="LP6" s="765">
        <v>3</v>
      </c>
      <c r="LQ6" s="766">
        <v>3</v>
      </c>
      <c r="LR6" s="31">
        <v>7.6</v>
      </c>
      <c r="LS6" s="800">
        <v>8</v>
      </c>
      <c r="LT6" s="5"/>
      <c r="LU6" s="855">
        <f t="shared" si="193"/>
        <v>7.8</v>
      </c>
      <c r="LV6" s="856">
        <f t="shared" si="194"/>
        <v>7.8</v>
      </c>
      <c r="LW6" s="857" t="str">
        <f t="shared" si="195"/>
        <v>7.8</v>
      </c>
      <c r="LX6" s="858" t="str">
        <f t="shared" si="117"/>
        <v>B</v>
      </c>
      <c r="LY6" s="859">
        <f t="shared" si="118"/>
        <v>3</v>
      </c>
      <c r="LZ6" s="859" t="str">
        <f t="shared" si="119"/>
        <v>3.0</v>
      </c>
      <c r="MA6" s="781">
        <v>2</v>
      </c>
      <c r="MB6" s="860">
        <v>2</v>
      </c>
      <c r="MC6" s="1668">
        <v>8.6</v>
      </c>
      <c r="MD6" s="1694">
        <v>9</v>
      </c>
      <c r="ME6" s="9"/>
      <c r="MF6" s="855">
        <f t="shared" si="196"/>
        <v>8.8000000000000007</v>
      </c>
      <c r="MG6" s="856">
        <f t="shared" si="197"/>
        <v>8.8000000000000007</v>
      </c>
      <c r="MH6" s="1312" t="str">
        <f t="shared" si="198"/>
        <v>8.8</v>
      </c>
      <c r="MI6" s="858" t="str">
        <f t="shared" si="199"/>
        <v>A</v>
      </c>
      <c r="MJ6" s="859">
        <f t="shared" si="200"/>
        <v>4</v>
      </c>
      <c r="MK6" s="859" t="str">
        <f t="shared" si="201"/>
        <v>4.0</v>
      </c>
      <c r="ML6" s="781">
        <v>4</v>
      </c>
      <c r="MM6" s="860">
        <v>4</v>
      </c>
      <c r="MN6" s="1313">
        <v>8</v>
      </c>
      <c r="MO6" s="522">
        <v>9</v>
      </c>
      <c r="MP6" s="522"/>
      <c r="MQ6" s="855">
        <f t="shared" si="202"/>
        <v>8.6</v>
      </c>
      <c r="MR6" s="856">
        <f t="shared" si="203"/>
        <v>8.6</v>
      </c>
      <c r="MS6" s="1312" t="str">
        <f t="shared" si="204"/>
        <v>8.6</v>
      </c>
      <c r="MT6" s="858" t="str">
        <f t="shared" si="205"/>
        <v>A</v>
      </c>
      <c r="MU6" s="859">
        <f t="shared" si="206"/>
        <v>4</v>
      </c>
      <c r="MV6" s="859" t="str">
        <f t="shared" si="207"/>
        <v>4.0</v>
      </c>
      <c r="MW6" s="781">
        <v>2</v>
      </c>
      <c r="MX6" s="860">
        <v>2</v>
      </c>
      <c r="MY6" s="1719">
        <f t="shared" si="208"/>
        <v>15</v>
      </c>
      <c r="MZ6" s="1720">
        <f t="shared" si="209"/>
        <v>3.5666666666666669</v>
      </c>
      <c r="NA6" s="1721" t="str">
        <f t="shared" si="210"/>
        <v>3.57</v>
      </c>
    </row>
    <row r="7" spans="1:365" ht="21.75" customHeight="1" x14ac:dyDescent="0.25">
      <c r="A7" s="221">
        <v>8</v>
      </c>
      <c r="B7" s="221" t="s">
        <v>152</v>
      </c>
      <c r="C7" s="222" t="s">
        <v>169</v>
      </c>
      <c r="D7" s="223" t="s">
        <v>148</v>
      </c>
      <c r="E7" s="224" t="s">
        <v>150</v>
      </c>
      <c r="F7" s="225" t="s">
        <v>828</v>
      </c>
      <c r="G7" s="238" t="s">
        <v>434</v>
      </c>
      <c r="H7" s="231" t="s">
        <v>16</v>
      </c>
      <c r="I7" s="323" t="s">
        <v>460</v>
      </c>
      <c r="J7" s="849">
        <v>5.5</v>
      </c>
      <c r="K7" s="176" t="str">
        <f t="shared" si="0"/>
        <v>5.5</v>
      </c>
      <c r="L7" s="51" t="str">
        <f t="shared" si="1"/>
        <v>C</v>
      </c>
      <c r="M7" s="57">
        <f t="shared" si="2"/>
        <v>2</v>
      </c>
      <c r="N7" s="67" t="str">
        <f t="shared" si="3"/>
        <v>2.0</v>
      </c>
      <c r="O7" s="335">
        <v>6.8</v>
      </c>
      <c r="P7" s="176" t="str">
        <f t="shared" si="4"/>
        <v>6.8</v>
      </c>
      <c r="Q7" s="118" t="str">
        <f t="shared" si="5"/>
        <v>C+</v>
      </c>
      <c r="R7" s="117">
        <f t="shared" si="6"/>
        <v>2.5</v>
      </c>
      <c r="S7" s="1192" t="str">
        <f t="shared" si="7"/>
        <v>2.5</v>
      </c>
      <c r="T7" s="308">
        <v>1.2</v>
      </c>
      <c r="U7" s="135"/>
      <c r="V7" s="136"/>
      <c r="W7" s="5">
        <f t="shared" si="8"/>
        <v>0.5</v>
      </c>
      <c r="X7" s="6">
        <f t="shared" si="9"/>
        <v>0.5</v>
      </c>
      <c r="Y7" s="176" t="str">
        <f t="shared" si="10"/>
        <v>0.5</v>
      </c>
      <c r="Z7" s="8" t="str">
        <f t="shared" si="11"/>
        <v>F</v>
      </c>
      <c r="AA7" s="7">
        <f t="shared" si="12"/>
        <v>0</v>
      </c>
      <c r="AB7" s="7" t="str">
        <f t="shared" si="13"/>
        <v>0.0</v>
      </c>
      <c r="AC7" s="10">
        <v>2</v>
      </c>
      <c r="AD7" s="27"/>
      <c r="AE7" s="33">
        <v>7</v>
      </c>
      <c r="AF7" s="4">
        <v>6</v>
      </c>
      <c r="AG7" s="309"/>
      <c r="AH7" s="5">
        <f t="shared" si="14"/>
        <v>6.4</v>
      </c>
      <c r="AI7" s="25">
        <f t="shared" si="15"/>
        <v>6.4</v>
      </c>
      <c r="AJ7" s="176" t="str">
        <f t="shared" si="16"/>
        <v>6.4</v>
      </c>
      <c r="AK7" s="118" t="str">
        <f t="shared" si="17"/>
        <v>C</v>
      </c>
      <c r="AL7" s="117">
        <f t="shared" si="18"/>
        <v>2</v>
      </c>
      <c r="AM7" s="117" t="str">
        <f t="shared" si="19"/>
        <v>2.0</v>
      </c>
      <c r="AN7" s="10">
        <v>3</v>
      </c>
      <c r="AO7" s="314">
        <v>3</v>
      </c>
      <c r="AP7" s="83">
        <v>7.3</v>
      </c>
      <c r="AQ7" s="98">
        <v>7</v>
      </c>
      <c r="AR7" s="289"/>
      <c r="AS7" s="5">
        <f t="shared" si="20"/>
        <v>7.1</v>
      </c>
      <c r="AT7" s="25">
        <f t="shared" si="21"/>
        <v>7.1</v>
      </c>
      <c r="AU7" s="176" t="str">
        <f t="shared" si="22"/>
        <v>7.1</v>
      </c>
      <c r="AV7" s="118" t="str">
        <f t="shared" si="23"/>
        <v>B</v>
      </c>
      <c r="AW7" s="117">
        <f t="shared" si="24"/>
        <v>3</v>
      </c>
      <c r="AX7" s="117" t="str">
        <f t="shared" si="25"/>
        <v>3.0</v>
      </c>
      <c r="AY7" s="291">
        <v>4</v>
      </c>
      <c r="AZ7" s="27">
        <v>4</v>
      </c>
      <c r="BA7" s="77">
        <v>7.4</v>
      </c>
      <c r="BB7" s="239"/>
      <c r="BC7" s="299">
        <v>6</v>
      </c>
      <c r="BD7" s="5">
        <f t="shared" si="26"/>
        <v>3</v>
      </c>
      <c r="BE7" s="25">
        <f t="shared" si="27"/>
        <v>6.6</v>
      </c>
      <c r="BF7" s="176" t="str">
        <f t="shared" si="28"/>
        <v>6.6</v>
      </c>
      <c r="BG7" s="302" t="str">
        <f t="shared" si="29"/>
        <v>C+</v>
      </c>
      <c r="BH7" s="7">
        <f t="shared" si="30"/>
        <v>2.5</v>
      </c>
      <c r="BI7" s="7" t="str">
        <f t="shared" si="31"/>
        <v>2.5</v>
      </c>
      <c r="BJ7" s="305">
        <v>2</v>
      </c>
      <c r="BK7" s="314">
        <v>2</v>
      </c>
      <c r="BL7" s="362">
        <v>6.7</v>
      </c>
      <c r="BM7" s="97">
        <v>8</v>
      </c>
      <c r="BN7" s="299"/>
      <c r="BO7" s="5">
        <f t="shared" si="32"/>
        <v>7.5</v>
      </c>
      <c r="BP7" s="25">
        <f t="shared" si="33"/>
        <v>7.5</v>
      </c>
      <c r="BQ7" s="176" t="str">
        <f t="shared" si="34"/>
        <v>7.5</v>
      </c>
      <c r="BR7" s="302" t="str">
        <f t="shared" si="35"/>
        <v>B</v>
      </c>
      <c r="BS7" s="7">
        <f t="shared" si="36"/>
        <v>3</v>
      </c>
      <c r="BT7" s="7" t="str">
        <f t="shared" si="37"/>
        <v>3.0</v>
      </c>
      <c r="BU7" s="305">
        <v>2</v>
      </c>
      <c r="BV7" s="27">
        <v>2</v>
      </c>
      <c r="BW7" s="271">
        <v>2.8</v>
      </c>
      <c r="BX7" s="97"/>
      <c r="BY7" s="299"/>
      <c r="BZ7" s="5">
        <f t="shared" si="38"/>
        <v>1.1000000000000001</v>
      </c>
      <c r="CA7" s="25">
        <f t="shared" si="39"/>
        <v>1.1000000000000001</v>
      </c>
      <c r="CB7" s="176" t="str">
        <f t="shared" si="40"/>
        <v>1.1</v>
      </c>
      <c r="CC7" s="118" t="str">
        <f t="shared" si="41"/>
        <v>F</v>
      </c>
      <c r="CD7" s="117">
        <f t="shared" si="42"/>
        <v>0</v>
      </c>
      <c r="CE7" s="7" t="str">
        <f t="shared" si="43"/>
        <v>0.0</v>
      </c>
      <c r="CF7" s="10">
        <v>3</v>
      </c>
      <c r="CG7" s="27"/>
      <c r="CH7" s="111">
        <f t="shared" si="44"/>
        <v>16</v>
      </c>
      <c r="CI7" s="109">
        <f t="shared" si="45"/>
        <v>1.8125</v>
      </c>
      <c r="CJ7" s="105" t="str">
        <f t="shared" si="46"/>
        <v>1.81</v>
      </c>
      <c r="CK7" s="106" t="str">
        <f t="shared" si="47"/>
        <v>Lên lớp</v>
      </c>
      <c r="CL7" s="107">
        <f t="shared" si="48"/>
        <v>11</v>
      </c>
      <c r="CM7" s="108">
        <f t="shared" si="49"/>
        <v>2.6363636363636362</v>
      </c>
      <c r="CN7" s="106" t="str">
        <f t="shared" si="50"/>
        <v>Lên lớp</v>
      </c>
      <c r="CP7" s="139">
        <v>7.4</v>
      </c>
      <c r="CQ7" s="140">
        <v>7</v>
      </c>
      <c r="CR7" s="459"/>
      <c r="CS7" s="5">
        <f t="shared" si="51"/>
        <v>7.2</v>
      </c>
      <c r="CT7" s="25">
        <f t="shared" si="52"/>
        <v>7.2</v>
      </c>
      <c r="CU7" s="176" t="str">
        <f t="shared" si="53"/>
        <v>7.2</v>
      </c>
      <c r="CV7" s="8" t="str">
        <f t="shared" si="54"/>
        <v>B</v>
      </c>
      <c r="CW7" s="7">
        <f t="shared" si="55"/>
        <v>3</v>
      </c>
      <c r="CX7" s="7" t="str">
        <f t="shared" si="56"/>
        <v>3.0</v>
      </c>
      <c r="CY7" s="10">
        <v>3</v>
      </c>
      <c r="CZ7" s="27">
        <v>3</v>
      </c>
      <c r="DA7" s="122">
        <v>6.8</v>
      </c>
      <c r="DB7" s="121">
        <v>5</v>
      </c>
      <c r="DC7" s="121"/>
      <c r="DD7" s="5">
        <f t="shared" si="57"/>
        <v>5.7</v>
      </c>
      <c r="DE7" s="25">
        <f t="shared" si="58"/>
        <v>5.7</v>
      </c>
      <c r="DF7" s="176" t="str">
        <f t="shared" si="59"/>
        <v>5.7</v>
      </c>
      <c r="DG7" s="118" t="str">
        <f t="shared" si="60"/>
        <v>C</v>
      </c>
      <c r="DH7" s="117">
        <f t="shared" si="61"/>
        <v>2</v>
      </c>
      <c r="DI7" s="117" t="str">
        <f t="shared" si="62"/>
        <v>2.0</v>
      </c>
      <c r="DJ7" s="10">
        <v>2</v>
      </c>
      <c r="DK7" s="27">
        <v>2</v>
      </c>
      <c r="DL7" s="122">
        <v>6.6</v>
      </c>
      <c r="DM7" s="97">
        <v>7</v>
      </c>
      <c r="DN7" s="299"/>
      <c r="DO7" s="543">
        <f t="shared" si="63"/>
        <v>6.8</v>
      </c>
      <c r="DP7" s="25">
        <f t="shared" si="64"/>
        <v>6.8</v>
      </c>
      <c r="DQ7" s="176" t="str">
        <f t="shared" si="65"/>
        <v>6.8</v>
      </c>
      <c r="DR7" s="118" t="str">
        <f t="shared" si="66"/>
        <v>C+</v>
      </c>
      <c r="DS7" s="117">
        <f t="shared" si="67"/>
        <v>2.5</v>
      </c>
      <c r="DT7" s="117" t="str">
        <f t="shared" si="68"/>
        <v>2.5</v>
      </c>
      <c r="DU7" s="10">
        <v>4</v>
      </c>
      <c r="DV7" s="27">
        <v>4</v>
      </c>
      <c r="DW7" s="508">
        <v>6.6</v>
      </c>
      <c r="DX7" s="97">
        <v>3</v>
      </c>
      <c r="DY7" s="299"/>
      <c r="DZ7" s="5">
        <f t="shared" si="69"/>
        <v>4.4000000000000004</v>
      </c>
      <c r="EA7" s="25">
        <f t="shared" si="70"/>
        <v>4.4000000000000004</v>
      </c>
      <c r="EB7" s="176" t="str">
        <f t="shared" si="71"/>
        <v>4.4</v>
      </c>
      <c r="EC7" s="118" t="str">
        <f t="shared" si="72"/>
        <v>D</v>
      </c>
      <c r="ED7" s="117">
        <f t="shared" si="73"/>
        <v>1</v>
      </c>
      <c r="EE7" s="117" t="str">
        <f t="shared" si="74"/>
        <v>1.0</v>
      </c>
      <c r="EF7" s="10">
        <v>2</v>
      </c>
      <c r="EG7" s="27">
        <v>2</v>
      </c>
      <c r="EH7" s="122">
        <v>7.6</v>
      </c>
      <c r="EI7" s="97">
        <v>3</v>
      </c>
      <c r="EJ7" s="299"/>
      <c r="EK7" s="5">
        <f t="shared" si="75"/>
        <v>4.8</v>
      </c>
      <c r="EL7" s="25">
        <f t="shared" si="76"/>
        <v>4.8</v>
      </c>
      <c r="EM7" s="176" t="str">
        <f t="shared" si="77"/>
        <v>4.8</v>
      </c>
      <c r="EN7" s="118" t="str">
        <f t="shared" si="78"/>
        <v>D</v>
      </c>
      <c r="EO7" s="117">
        <f t="shared" si="79"/>
        <v>1</v>
      </c>
      <c r="EP7" s="117" t="str">
        <f t="shared" si="80"/>
        <v>1.0</v>
      </c>
      <c r="EQ7" s="10">
        <v>2</v>
      </c>
      <c r="ER7" s="27">
        <v>2</v>
      </c>
      <c r="ES7" s="122">
        <v>7.6</v>
      </c>
      <c r="ET7" s="454">
        <v>7.8</v>
      </c>
      <c r="EU7" s="549"/>
      <c r="EV7" s="5">
        <f t="shared" si="81"/>
        <v>7.7</v>
      </c>
      <c r="EW7" s="25">
        <f t="shared" si="82"/>
        <v>7.7</v>
      </c>
      <c r="EX7" s="176" t="str">
        <f t="shared" si="83"/>
        <v>7.7</v>
      </c>
      <c r="EY7" s="118" t="str">
        <f t="shared" si="84"/>
        <v>B</v>
      </c>
      <c r="EZ7" s="117">
        <f t="shared" si="85"/>
        <v>3</v>
      </c>
      <c r="FA7" s="117" t="str">
        <f t="shared" si="86"/>
        <v>3.0</v>
      </c>
      <c r="FB7" s="10">
        <v>3</v>
      </c>
      <c r="FC7" s="27">
        <v>3</v>
      </c>
      <c r="FD7" s="362">
        <v>5</v>
      </c>
      <c r="FE7" s="97">
        <v>7</v>
      </c>
      <c r="FF7" s="97"/>
      <c r="FG7" s="5">
        <f t="shared" si="87"/>
        <v>6.2</v>
      </c>
      <c r="FH7" s="25">
        <f t="shared" si="88"/>
        <v>6.2</v>
      </c>
      <c r="FI7" s="176" t="str">
        <f t="shared" si="89"/>
        <v>6.2</v>
      </c>
      <c r="FJ7" s="118" t="str">
        <f t="shared" si="90"/>
        <v>C</v>
      </c>
      <c r="FK7" s="117">
        <f t="shared" si="91"/>
        <v>2</v>
      </c>
      <c r="FL7" s="117" t="str">
        <f t="shared" si="92"/>
        <v>2.0</v>
      </c>
      <c r="FM7" s="10">
        <v>2</v>
      </c>
      <c r="FN7" s="27">
        <v>2</v>
      </c>
      <c r="FO7" s="122">
        <v>7</v>
      </c>
      <c r="FP7" s="97">
        <v>7</v>
      </c>
      <c r="FQ7" s="97"/>
      <c r="FR7" s="5">
        <f t="shared" si="93"/>
        <v>7</v>
      </c>
      <c r="FS7" s="25">
        <f t="shared" si="94"/>
        <v>7</v>
      </c>
      <c r="FT7" s="176" t="str">
        <f t="shared" si="95"/>
        <v>7.0</v>
      </c>
      <c r="FU7" s="118" t="str">
        <f t="shared" si="96"/>
        <v>B</v>
      </c>
      <c r="FV7" s="117">
        <f t="shared" si="97"/>
        <v>3</v>
      </c>
      <c r="FW7" s="117" t="str">
        <f t="shared" si="98"/>
        <v>3.0</v>
      </c>
      <c r="FX7" s="10">
        <v>2</v>
      </c>
      <c r="FY7" s="27">
        <v>2</v>
      </c>
      <c r="FZ7" s="111">
        <f t="shared" si="99"/>
        <v>20</v>
      </c>
      <c r="GA7" s="824">
        <f t="shared" si="100"/>
        <v>2.2999999999999998</v>
      </c>
      <c r="GB7" s="105" t="str">
        <f t="shared" si="101"/>
        <v>2.30</v>
      </c>
      <c r="GC7" s="121" t="str">
        <f t="shared" si="102"/>
        <v>Lên lớp</v>
      </c>
      <c r="GD7" s="825">
        <f t="shared" si="103"/>
        <v>36</v>
      </c>
      <c r="GE7" s="824">
        <f t="shared" si="104"/>
        <v>2.0833333333333335</v>
      </c>
      <c r="GF7" s="105" t="str">
        <f t="shared" si="105"/>
        <v>2.08</v>
      </c>
      <c r="GG7" s="826">
        <f t="shared" si="106"/>
        <v>31</v>
      </c>
      <c r="GH7" s="827">
        <f t="shared" si="107"/>
        <v>6.5774193548387112</v>
      </c>
      <c r="GI7" s="828">
        <f t="shared" si="108"/>
        <v>2.4193548387096775</v>
      </c>
      <c r="GJ7" s="829" t="str">
        <f t="shared" si="109"/>
        <v>Lên lớp</v>
      </c>
      <c r="GL7" s="122">
        <v>7.6</v>
      </c>
      <c r="GM7" s="97">
        <v>8</v>
      </c>
      <c r="GN7" s="97"/>
      <c r="GO7" s="5">
        <f t="shared" si="120"/>
        <v>7.8</v>
      </c>
      <c r="GP7" s="25">
        <f t="shared" si="121"/>
        <v>7.8</v>
      </c>
      <c r="GQ7" s="176" t="str">
        <f t="shared" si="110"/>
        <v>7.8</v>
      </c>
      <c r="GR7" s="118" t="str">
        <f t="shared" si="111"/>
        <v>B</v>
      </c>
      <c r="GS7" s="117">
        <f t="shared" si="112"/>
        <v>3</v>
      </c>
      <c r="GT7" s="117" t="str">
        <f t="shared" si="113"/>
        <v>3.0</v>
      </c>
      <c r="GU7" s="10">
        <v>4</v>
      </c>
      <c r="GV7" s="27">
        <v>4</v>
      </c>
      <c r="GW7" s="122">
        <v>8.6</v>
      </c>
      <c r="GX7" s="97">
        <v>8</v>
      </c>
      <c r="GY7" s="97"/>
      <c r="GZ7" s="5">
        <f t="shared" si="122"/>
        <v>8.1999999999999993</v>
      </c>
      <c r="HA7" s="25">
        <f t="shared" si="123"/>
        <v>8.1999999999999993</v>
      </c>
      <c r="HB7" s="176" t="str">
        <f t="shared" si="124"/>
        <v>8.2</v>
      </c>
      <c r="HC7" s="118" t="str">
        <f t="shared" si="125"/>
        <v>B+</v>
      </c>
      <c r="HD7" s="117">
        <f t="shared" si="126"/>
        <v>3.5</v>
      </c>
      <c r="HE7" s="117" t="str">
        <f t="shared" si="127"/>
        <v>3.5</v>
      </c>
      <c r="HF7" s="10">
        <v>3</v>
      </c>
      <c r="HG7" s="27">
        <v>3</v>
      </c>
      <c r="HH7" s="122">
        <v>7.3</v>
      </c>
      <c r="HI7" s="97">
        <v>9</v>
      </c>
      <c r="HJ7" s="97"/>
      <c r="HK7" s="5">
        <f t="shared" si="128"/>
        <v>8.3000000000000007</v>
      </c>
      <c r="HL7" s="25">
        <f t="shared" si="129"/>
        <v>8.3000000000000007</v>
      </c>
      <c r="HM7" s="176" t="str">
        <f t="shared" si="130"/>
        <v>8.3</v>
      </c>
      <c r="HN7" s="118" t="str">
        <f t="shared" si="131"/>
        <v>B+</v>
      </c>
      <c r="HO7" s="117">
        <f t="shared" si="132"/>
        <v>3.5</v>
      </c>
      <c r="HP7" s="117" t="str">
        <f t="shared" si="133"/>
        <v>3.5</v>
      </c>
      <c r="HQ7" s="10">
        <v>2</v>
      </c>
      <c r="HR7" s="27">
        <v>2</v>
      </c>
      <c r="HS7" s="31">
        <v>7.4</v>
      </c>
      <c r="HT7" s="800">
        <v>7</v>
      </c>
      <c r="HU7" s="800"/>
      <c r="HV7" s="855">
        <f t="shared" si="134"/>
        <v>7.2</v>
      </c>
      <c r="HW7" s="856">
        <f t="shared" si="135"/>
        <v>7.2</v>
      </c>
      <c r="HX7" s="857" t="str">
        <f t="shared" si="136"/>
        <v>7.2</v>
      </c>
      <c r="HY7" s="858" t="str">
        <f t="shared" si="137"/>
        <v>B</v>
      </c>
      <c r="HZ7" s="859">
        <f t="shared" si="138"/>
        <v>3</v>
      </c>
      <c r="IA7" s="859" t="str">
        <f t="shared" si="139"/>
        <v>3.0</v>
      </c>
      <c r="IB7" s="781">
        <v>2</v>
      </c>
      <c r="IC7" s="860">
        <v>2</v>
      </c>
      <c r="ID7" s="122">
        <v>7.4</v>
      </c>
      <c r="IE7" s="97">
        <v>8</v>
      </c>
      <c r="IF7" s="299"/>
      <c r="IG7" s="5">
        <f t="shared" si="140"/>
        <v>7.8</v>
      </c>
      <c r="IH7" s="25">
        <f t="shared" si="141"/>
        <v>7.8</v>
      </c>
      <c r="II7" s="176" t="str">
        <f t="shared" si="142"/>
        <v>7.8</v>
      </c>
      <c r="IJ7" s="118" t="str">
        <f t="shared" si="143"/>
        <v>B</v>
      </c>
      <c r="IK7" s="117">
        <f t="shared" si="144"/>
        <v>3</v>
      </c>
      <c r="IL7" s="117" t="str">
        <f t="shared" si="145"/>
        <v>3.0</v>
      </c>
      <c r="IM7" s="10">
        <v>2</v>
      </c>
      <c r="IN7" s="27">
        <v>2</v>
      </c>
      <c r="IO7" s="122">
        <v>6.2</v>
      </c>
      <c r="IP7" s="239"/>
      <c r="IQ7" s="97">
        <v>6</v>
      </c>
      <c r="IR7" s="5">
        <f t="shared" si="146"/>
        <v>2.5</v>
      </c>
      <c r="IS7" s="25">
        <f t="shared" si="147"/>
        <v>6.1</v>
      </c>
      <c r="IT7" s="176" t="str">
        <f t="shared" si="148"/>
        <v>6.1</v>
      </c>
      <c r="IU7" s="118" t="str">
        <f t="shared" si="149"/>
        <v>C</v>
      </c>
      <c r="IV7" s="117">
        <f t="shared" si="150"/>
        <v>2</v>
      </c>
      <c r="IW7" s="117" t="str">
        <f t="shared" si="151"/>
        <v>2.0</v>
      </c>
      <c r="IX7" s="10">
        <v>2</v>
      </c>
      <c r="IY7" s="27">
        <v>2</v>
      </c>
      <c r="IZ7" s="122">
        <v>8.1</v>
      </c>
      <c r="JA7" s="97">
        <v>8</v>
      </c>
      <c r="JB7" s="97"/>
      <c r="JC7" s="5">
        <f t="shared" si="152"/>
        <v>8</v>
      </c>
      <c r="JD7" s="25">
        <f t="shared" si="153"/>
        <v>8</v>
      </c>
      <c r="JE7" s="176" t="str">
        <f t="shared" si="154"/>
        <v>8.0</v>
      </c>
      <c r="JF7" s="118" t="str">
        <f t="shared" si="155"/>
        <v>B+</v>
      </c>
      <c r="JG7" s="117">
        <f t="shared" si="156"/>
        <v>3.5</v>
      </c>
      <c r="JH7" s="117" t="str">
        <f t="shared" si="157"/>
        <v>3.5</v>
      </c>
      <c r="JI7" s="10">
        <v>4</v>
      </c>
      <c r="JJ7" s="27">
        <v>4</v>
      </c>
      <c r="JK7" s="122">
        <v>7.6</v>
      </c>
      <c r="JL7" s="97">
        <v>9</v>
      </c>
      <c r="JM7" s="97"/>
      <c r="JN7" s="5">
        <f t="shared" si="158"/>
        <v>8.4</v>
      </c>
      <c r="JO7" s="25">
        <f t="shared" si="159"/>
        <v>8.4</v>
      </c>
      <c r="JP7" s="176" t="str">
        <f t="shared" si="160"/>
        <v>8.4</v>
      </c>
      <c r="JQ7" s="118" t="str">
        <f t="shared" si="161"/>
        <v>B+</v>
      </c>
      <c r="JR7" s="117">
        <f t="shared" si="162"/>
        <v>3.5</v>
      </c>
      <c r="JS7" s="117" t="str">
        <f t="shared" si="163"/>
        <v>3.5</v>
      </c>
      <c r="JT7" s="10">
        <v>2</v>
      </c>
      <c r="JU7" s="27">
        <v>2</v>
      </c>
      <c r="JV7" s="884">
        <f t="shared" si="164"/>
        <v>21</v>
      </c>
      <c r="JW7" s="885">
        <f t="shared" si="165"/>
        <v>3.1666666666666665</v>
      </c>
      <c r="JX7" s="886" t="str">
        <f t="shared" si="166"/>
        <v>3.17</v>
      </c>
      <c r="JY7" s="521" t="str">
        <f t="shared" si="167"/>
        <v>Lên lớp</v>
      </c>
      <c r="JZ7" s="887">
        <f t="shared" si="168"/>
        <v>57</v>
      </c>
      <c r="KA7" s="885">
        <f t="shared" si="169"/>
        <v>2.4824561403508771</v>
      </c>
      <c r="KB7" s="886" t="str">
        <f t="shared" si="170"/>
        <v>2.48</v>
      </c>
      <c r="KC7" s="888">
        <f t="shared" si="171"/>
        <v>21</v>
      </c>
      <c r="KD7" s="889">
        <f t="shared" si="172"/>
        <v>7.78095238095238</v>
      </c>
      <c r="KE7" s="890">
        <f t="shared" si="173"/>
        <v>3.1666666666666665</v>
      </c>
      <c r="KF7" s="891">
        <f t="shared" si="174"/>
        <v>52</v>
      </c>
      <c r="KG7" s="892">
        <f t="shared" si="175"/>
        <v>7.0634615384615387</v>
      </c>
      <c r="KH7" s="893">
        <f t="shared" si="176"/>
        <v>2.7211538461538463</v>
      </c>
      <c r="KI7" s="521" t="str">
        <f t="shared" si="177"/>
        <v>Lên lớp</v>
      </c>
      <c r="KJ7" s="424"/>
      <c r="KK7" s="31">
        <v>9</v>
      </c>
      <c r="KL7" s="800">
        <v>7</v>
      </c>
      <c r="KM7" s="5"/>
      <c r="KN7" s="5">
        <f t="shared" si="178"/>
        <v>7.8</v>
      </c>
      <c r="KO7" s="25">
        <f t="shared" si="114"/>
        <v>7.8</v>
      </c>
      <c r="KP7" s="176" t="str">
        <f t="shared" si="179"/>
        <v>7.8</v>
      </c>
      <c r="KQ7" s="118" t="str">
        <f t="shared" si="115"/>
        <v>B</v>
      </c>
      <c r="KR7" s="117">
        <f t="shared" si="180"/>
        <v>3</v>
      </c>
      <c r="KS7" s="117" t="str">
        <f t="shared" si="116"/>
        <v>3.0</v>
      </c>
      <c r="KT7" s="10">
        <v>2</v>
      </c>
      <c r="KU7" s="27">
        <v>2</v>
      </c>
      <c r="KV7" s="31">
        <v>8.8000000000000007</v>
      </c>
      <c r="KW7" s="800">
        <v>10</v>
      </c>
      <c r="KX7" s="5"/>
      <c r="KY7" s="855">
        <f t="shared" si="181"/>
        <v>9.5</v>
      </c>
      <c r="KZ7" s="856">
        <f t="shared" si="182"/>
        <v>9.5</v>
      </c>
      <c r="LA7" s="857" t="str">
        <f t="shared" si="183"/>
        <v>9.5</v>
      </c>
      <c r="LB7" s="858" t="str">
        <f t="shared" si="184"/>
        <v>A</v>
      </c>
      <c r="LC7" s="859">
        <f t="shared" si="185"/>
        <v>4</v>
      </c>
      <c r="LD7" s="859" t="str">
        <f t="shared" si="186"/>
        <v>4.0</v>
      </c>
      <c r="LE7" s="781">
        <v>2</v>
      </c>
      <c r="LF7" s="860">
        <v>2</v>
      </c>
      <c r="LG7" s="122">
        <v>7.3</v>
      </c>
      <c r="LH7" s="97">
        <v>7</v>
      </c>
      <c r="LI7" s="97"/>
      <c r="LJ7" s="760">
        <f t="shared" si="187"/>
        <v>7.1</v>
      </c>
      <c r="LK7" s="761">
        <f t="shared" si="188"/>
        <v>7.1</v>
      </c>
      <c r="LL7" s="762" t="str">
        <f t="shared" si="189"/>
        <v>7.1</v>
      </c>
      <c r="LM7" s="763" t="str">
        <f t="shared" si="190"/>
        <v>B</v>
      </c>
      <c r="LN7" s="764">
        <f t="shared" si="191"/>
        <v>3</v>
      </c>
      <c r="LO7" s="764" t="str">
        <f t="shared" si="192"/>
        <v>3.0</v>
      </c>
      <c r="LP7" s="765">
        <v>3</v>
      </c>
      <c r="LQ7" s="766">
        <v>3</v>
      </c>
      <c r="LR7" s="31">
        <v>6.6</v>
      </c>
      <c r="LS7" s="800">
        <v>8</v>
      </c>
      <c r="LT7" s="5"/>
      <c r="LU7" s="855">
        <f t="shared" si="193"/>
        <v>7.4</v>
      </c>
      <c r="LV7" s="856">
        <f t="shared" si="194"/>
        <v>7.4</v>
      </c>
      <c r="LW7" s="857" t="str">
        <f t="shared" si="195"/>
        <v>7.4</v>
      </c>
      <c r="LX7" s="858" t="str">
        <f t="shared" si="117"/>
        <v>B</v>
      </c>
      <c r="LY7" s="859">
        <f t="shared" si="118"/>
        <v>3</v>
      </c>
      <c r="LZ7" s="859" t="str">
        <f t="shared" si="119"/>
        <v>3.0</v>
      </c>
      <c r="MA7" s="781">
        <v>2</v>
      </c>
      <c r="MB7" s="860">
        <v>2</v>
      </c>
      <c r="MC7" s="1668">
        <v>7</v>
      </c>
      <c r="MD7" s="1694">
        <v>7</v>
      </c>
      <c r="ME7" s="9"/>
      <c r="MF7" s="855">
        <f t="shared" si="196"/>
        <v>7</v>
      </c>
      <c r="MG7" s="856">
        <f t="shared" si="197"/>
        <v>7</v>
      </c>
      <c r="MH7" s="1312" t="str">
        <f t="shared" si="198"/>
        <v>7.0</v>
      </c>
      <c r="MI7" s="858" t="str">
        <f t="shared" si="199"/>
        <v>B</v>
      </c>
      <c r="MJ7" s="859">
        <f t="shared" si="200"/>
        <v>3</v>
      </c>
      <c r="MK7" s="859" t="str">
        <f t="shared" si="201"/>
        <v>3.0</v>
      </c>
      <c r="ML7" s="781">
        <v>4</v>
      </c>
      <c r="MM7" s="860">
        <v>4</v>
      </c>
      <c r="MN7" s="1313">
        <v>7</v>
      </c>
      <c r="MO7" s="522">
        <v>7</v>
      </c>
      <c r="MP7" s="522"/>
      <c r="MQ7" s="855">
        <f t="shared" si="202"/>
        <v>7</v>
      </c>
      <c r="MR7" s="856">
        <f t="shared" si="203"/>
        <v>7</v>
      </c>
      <c r="MS7" s="1312" t="str">
        <f t="shared" si="204"/>
        <v>7.0</v>
      </c>
      <c r="MT7" s="858" t="str">
        <f t="shared" si="205"/>
        <v>B</v>
      </c>
      <c r="MU7" s="859">
        <f t="shared" si="206"/>
        <v>3</v>
      </c>
      <c r="MV7" s="859" t="str">
        <f t="shared" si="207"/>
        <v>3.0</v>
      </c>
      <c r="MW7" s="781">
        <v>2</v>
      </c>
      <c r="MX7" s="860">
        <v>2</v>
      </c>
      <c r="MY7" s="1719">
        <f t="shared" si="208"/>
        <v>15</v>
      </c>
      <c r="MZ7" s="1720">
        <f t="shared" si="209"/>
        <v>3.1333333333333333</v>
      </c>
      <c r="NA7" s="1721" t="str">
        <f t="shared" si="210"/>
        <v>3.13</v>
      </c>
    </row>
    <row r="8" spans="1:365" ht="21.75" customHeight="1" x14ac:dyDescent="0.25">
      <c r="A8" s="221">
        <v>11</v>
      </c>
      <c r="B8" s="221" t="s">
        <v>152</v>
      </c>
      <c r="C8" s="222" t="s">
        <v>174</v>
      </c>
      <c r="D8" s="223" t="s">
        <v>32</v>
      </c>
      <c r="E8" s="224" t="s">
        <v>27</v>
      </c>
      <c r="F8" s="225"/>
      <c r="G8" s="238" t="s">
        <v>437</v>
      </c>
      <c r="H8" s="231" t="s">
        <v>16</v>
      </c>
      <c r="I8" s="323" t="s">
        <v>463</v>
      </c>
      <c r="J8" s="335">
        <v>7.5</v>
      </c>
      <c r="K8" s="176" t="str">
        <f t="shared" si="0"/>
        <v>7.5</v>
      </c>
      <c r="L8" s="51" t="str">
        <f t="shared" si="1"/>
        <v>B</v>
      </c>
      <c r="M8" s="57">
        <f t="shared" si="2"/>
        <v>3</v>
      </c>
      <c r="N8" s="67" t="str">
        <f t="shared" si="3"/>
        <v>3.0</v>
      </c>
      <c r="O8" s="335">
        <v>7</v>
      </c>
      <c r="P8" s="176" t="str">
        <f t="shared" si="4"/>
        <v>7.0</v>
      </c>
      <c r="Q8" s="118" t="str">
        <f t="shared" si="5"/>
        <v>B</v>
      </c>
      <c r="R8" s="117">
        <f t="shared" si="6"/>
        <v>3</v>
      </c>
      <c r="S8" s="1192" t="str">
        <f t="shared" si="7"/>
        <v>3.0</v>
      </c>
      <c r="T8" s="1188">
        <v>6.4</v>
      </c>
      <c r="U8" s="135">
        <v>5</v>
      </c>
      <c r="V8" s="136"/>
      <c r="W8" s="5">
        <f t="shared" si="8"/>
        <v>5.6</v>
      </c>
      <c r="X8" s="6">
        <f t="shared" si="9"/>
        <v>5.6</v>
      </c>
      <c r="Y8" s="176" t="str">
        <f t="shared" si="10"/>
        <v>5.6</v>
      </c>
      <c r="Z8" s="8" t="str">
        <f t="shared" si="11"/>
        <v>C</v>
      </c>
      <c r="AA8" s="7">
        <f t="shared" si="12"/>
        <v>2</v>
      </c>
      <c r="AB8" s="7" t="str">
        <f t="shared" si="13"/>
        <v>2.0</v>
      </c>
      <c r="AC8" s="10">
        <v>2</v>
      </c>
      <c r="AD8" s="27">
        <v>2</v>
      </c>
      <c r="AE8" s="83">
        <v>6.5</v>
      </c>
      <c r="AF8" s="4">
        <v>5</v>
      </c>
      <c r="AG8" s="309"/>
      <c r="AH8" s="5">
        <f t="shared" si="14"/>
        <v>5.6</v>
      </c>
      <c r="AI8" s="25">
        <f t="shared" si="15"/>
        <v>5.6</v>
      </c>
      <c r="AJ8" s="176" t="str">
        <f t="shared" si="16"/>
        <v>5.6</v>
      </c>
      <c r="AK8" s="118" t="str">
        <f t="shared" si="17"/>
        <v>C</v>
      </c>
      <c r="AL8" s="117">
        <f t="shared" si="18"/>
        <v>2</v>
      </c>
      <c r="AM8" s="117" t="str">
        <f t="shared" si="19"/>
        <v>2.0</v>
      </c>
      <c r="AN8" s="10">
        <v>3</v>
      </c>
      <c r="AO8" s="314">
        <v>3</v>
      </c>
      <c r="AP8" s="83">
        <v>8.5</v>
      </c>
      <c r="AQ8" s="98">
        <v>8</v>
      </c>
      <c r="AR8" s="289"/>
      <c r="AS8" s="5">
        <f t="shared" si="20"/>
        <v>8.1999999999999993</v>
      </c>
      <c r="AT8" s="25">
        <f t="shared" si="21"/>
        <v>8.1999999999999993</v>
      </c>
      <c r="AU8" s="176" t="str">
        <f t="shared" si="22"/>
        <v>8.2</v>
      </c>
      <c r="AV8" s="118" t="str">
        <f t="shared" si="23"/>
        <v>B+</v>
      </c>
      <c r="AW8" s="117">
        <f t="shared" si="24"/>
        <v>3.5</v>
      </c>
      <c r="AX8" s="117" t="str">
        <f t="shared" si="25"/>
        <v>3.5</v>
      </c>
      <c r="AY8" s="291">
        <v>4</v>
      </c>
      <c r="AZ8" s="27">
        <v>4</v>
      </c>
      <c r="BA8" s="77">
        <v>7.4</v>
      </c>
      <c r="BB8" s="97">
        <v>6</v>
      </c>
      <c r="BC8" s="299"/>
      <c r="BD8" s="5">
        <f t="shared" si="26"/>
        <v>6.6</v>
      </c>
      <c r="BE8" s="25">
        <f t="shared" si="27"/>
        <v>6.6</v>
      </c>
      <c r="BF8" s="176" t="str">
        <f t="shared" si="28"/>
        <v>6.6</v>
      </c>
      <c r="BG8" s="302" t="str">
        <f t="shared" si="29"/>
        <v>C+</v>
      </c>
      <c r="BH8" s="7">
        <f t="shared" si="30"/>
        <v>2.5</v>
      </c>
      <c r="BI8" s="7" t="str">
        <f t="shared" si="31"/>
        <v>2.5</v>
      </c>
      <c r="BJ8" s="305">
        <v>2</v>
      </c>
      <c r="BK8" s="314">
        <v>2</v>
      </c>
      <c r="BL8" s="362">
        <v>8.3000000000000007</v>
      </c>
      <c r="BM8" s="97">
        <v>9</v>
      </c>
      <c r="BN8" s="299"/>
      <c r="BO8" s="5">
        <f t="shared" si="32"/>
        <v>8.6999999999999993</v>
      </c>
      <c r="BP8" s="25">
        <f t="shared" si="33"/>
        <v>8.6999999999999993</v>
      </c>
      <c r="BQ8" s="176" t="str">
        <f t="shared" si="34"/>
        <v>8.7</v>
      </c>
      <c r="BR8" s="302" t="str">
        <f t="shared" si="35"/>
        <v>A</v>
      </c>
      <c r="BS8" s="7">
        <f t="shared" si="36"/>
        <v>4</v>
      </c>
      <c r="BT8" s="7" t="str">
        <f t="shared" si="37"/>
        <v>4.0</v>
      </c>
      <c r="BU8" s="305">
        <v>2</v>
      </c>
      <c r="BV8" s="27">
        <v>2</v>
      </c>
      <c r="BW8" s="89">
        <v>6.5</v>
      </c>
      <c r="BX8" s="97">
        <v>5</v>
      </c>
      <c r="BY8" s="299"/>
      <c r="BZ8" s="5">
        <f t="shared" si="38"/>
        <v>5.6</v>
      </c>
      <c r="CA8" s="25">
        <f t="shared" si="39"/>
        <v>5.6</v>
      </c>
      <c r="CB8" s="176" t="str">
        <f t="shared" si="40"/>
        <v>5.6</v>
      </c>
      <c r="CC8" s="118" t="str">
        <f t="shared" si="41"/>
        <v>C</v>
      </c>
      <c r="CD8" s="117">
        <f t="shared" si="42"/>
        <v>2</v>
      </c>
      <c r="CE8" s="7" t="str">
        <f t="shared" si="43"/>
        <v>2.0</v>
      </c>
      <c r="CF8" s="10">
        <v>3</v>
      </c>
      <c r="CG8" s="27">
        <v>3</v>
      </c>
      <c r="CH8" s="111">
        <f t="shared" si="44"/>
        <v>16</v>
      </c>
      <c r="CI8" s="109">
        <f t="shared" si="45"/>
        <v>2.6875</v>
      </c>
      <c r="CJ8" s="105" t="str">
        <f t="shared" si="46"/>
        <v>2.69</v>
      </c>
      <c r="CK8" s="106" t="str">
        <f t="shared" si="47"/>
        <v>Lên lớp</v>
      </c>
      <c r="CL8" s="107">
        <f t="shared" si="48"/>
        <v>16</v>
      </c>
      <c r="CM8" s="108">
        <f t="shared" si="49"/>
        <v>2.6875</v>
      </c>
      <c r="CN8" s="106" t="str">
        <f t="shared" si="50"/>
        <v>Lên lớp</v>
      </c>
      <c r="CP8" s="139">
        <v>7.4</v>
      </c>
      <c r="CQ8" s="140">
        <v>8</v>
      </c>
      <c r="CR8" s="459"/>
      <c r="CS8" s="5">
        <f t="shared" si="51"/>
        <v>7.8</v>
      </c>
      <c r="CT8" s="25">
        <f t="shared" si="52"/>
        <v>7.8</v>
      </c>
      <c r="CU8" s="176" t="str">
        <f t="shared" si="53"/>
        <v>7.8</v>
      </c>
      <c r="CV8" s="8" t="str">
        <f t="shared" si="54"/>
        <v>B</v>
      </c>
      <c r="CW8" s="7">
        <f t="shared" si="55"/>
        <v>3</v>
      </c>
      <c r="CX8" s="7" t="str">
        <f t="shared" si="56"/>
        <v>3.0</v>
      </c>
      <c r="CY8" s="10">
        <v>3</v>
      </c>
      <c r="CZ8" s="27">
        <v>3</v>
      </c>
      <c r="DA8" s="122">
        <v>5</v>
      </c>
      <c r="DB8" s="121">
        <v>6</v>
      </c>
      <c r="DC8" s="121"/>
      <c r="DD8" s="5">
        <f t="shared" si="57"/>
        <v>5.6</v>
      </c>
      <c r="DE8" s="25">
        <f t="shared" si="58"/>
        <v>5.6</v>
      </c>
      <c r="DF8" s="176" t="str">
        <f t="shared" si="59"/>
        <v>5.6</v>
      </c>
      <c r="DG8" s="118" t="str">
        <f t="shared" si="60"/>
        <v>C</v>
      </c>
      <c r="DH8" s="117">
        <f t="shared" si="61"/>
        <v>2</v>
      </c>
      <c r="DI8" s="117" t="str">
        <f t="shared" si="62"/>
        <v>2.0</v>
      </c>
      <c r="DJ8" s="10">
        <v>2</v>
      </c>
      <c r="DK8" s="27">
        <v>2</v>
      </c>
      <c r="DL8" s="122">
        <v>7</v>
      </c>
      <c r="DM8" s="97">
        <v>6</v>
      </c>
      <c r="DN8" s="299"/>
      <c r="DO8" s="543">
        <f t="shared" si="63"/>
        <v>6.4</v>
      </c>
      <c r="DP8" s="25">
        <f t="shared" si="64"/>
        <v>6.4</v>
      </c>
      <c r="DQ8" s="176" t="str">
        <f t="shared" si="65"/>
        <v>6.4</v>
      </c>
      <c r="DR8" s="118" t="str">
        <f t="shared" si="66"/>
        <v>C</v>
      </c>
      <c r="DS8" s="117">
        <f t="shared" si="67"/>
        <v>2</v>
      </c>
      <c r="DT8" s="117" t="str">
        <f t="shared" si="68"/>
        <v>2.0</v>
      </c>
      <c r="DU8" s="10">
        <v>4</v>
      </c>
      <c r="DV8" s="27">
        <v>4</v>
      </c>
      <c r="DW8" s="508">
        <v>7.2</v>
      </c>
      <c r="DX8" s="97">
        <v>5</v>
      </c>
      <c r="DY8" s="299"/>
      <c r="DZ8" s="5">
        <f t="shared" si="69"/>
        <v>5.9</v>
      </c>
      <c r="EA8" s="25">
        <f t="shared" si="70"/>
        <v>5.9</v>
      </c>
      <c r="EB8" s="176" t="str">
        <f t="shared" si="71"/>
        <v>5.9</v>
      </c>
      <c r="EC8" s="118" t="str">
        <f t="shared" si="72"/>
        <v>C</v>
      </c>
      <c r="ED8" s="117">
        <f t="shared" si="73"/>
        <v>2</v>
      </c>
      <c r="EE8" s="117" t="str">
        <f t="shared" si="74"/>
        <v>2.0</v>
      </c>
      <c r="EF8" s="10">
        <v>2</v>
      </c>
      <c r="EG8" s="27">
        <v>2</v>
      </c>
      <c r="EH8" s="122">
        <v>7.2</v>
      </c>
      <c r="EI8" s="97">
        <v>3</v>
      </c>
      <c r="EJ8" s="299"/>
      <c r="EK8" s="5">
        <f t="shared" si="75"/>
        <v>4.7</v>
      </c>
      <c r="EL8" s="25">
        <f t="shared" si="76"/>
        <v>4.7</v>
      </c>
      <c r="EM8" s="176" t="str">
        <f t="shared" si="77"/>
        <v>4.7</v>
      </c>
      <c r="EN8" s="118" t="str">
        <f t="shared" si="78"/>
        <v>D</v>
      </c>
      <c r="EO8" s="117">
        <f t="shared" si="79"/>
        <v>1</v>
      </c>
      <c r="EP8" s="117" t="str">
        <f t="shared" si="80"/>
        <v>1.0</v>
      </c>
      <c r="EQ8" s="10">
        <v>2</v>
      </c>
      <c r="ER8" s="27">
        <v>2</v>
      </c>
      <c r="ES8" s="122">
        <v>7.4</v>
      </c>
      <c r="ET8" s="454">
        <v>6.5</v>
      </c>
      <c r="EU8" s="549"/>
      <c r="EV8" s="5">
        <f t="shared" si="81"/>
        <v>6.9</v>
      </c>
      <c r="EW8" s="25">
        <f t="shared" si="82"/>
        <v>6.9</v>
      </c>
      <c r="EX8" s="176" t="str">
        <f t="shared" si="83"/>
        <v>6.9</v>
      </c>
      <c r="EY8" s="118" t="str">
        <f t="shared" si="84"/>
        <v>C+</v>
      </c>
      <c r="EZ8" s="117">
        <f t="shared" si="85"/>
        <v>2.5</v>
      </c>
      <c r="FA8" s="117" t="str">
        <f t="shared" si="86"/>
        <v>2.5</v>
      </c>
      <c r="FB8" s="10">
        <v>3</v>
      </c>
      <c r="FC8" s="27">
        <v>3</v>
      </c>
      <c r="FD8" s="362">
        <v>7</v>
      </c>
      <c r="FE8" s="97">
        <v>8</v>
      </c>
      <c r="FF8" s="97"/>
      <c r="FG8" s="5">
        <f t="shared" si="87"/>
        <v>7.6</v>
      </c>
      <c r="FH8" s="25">
        <f t="shared" si="88"/>
        <v>7.6</v>
      </c>
      <c r="FI8" s="176" t="str">
        <f t="shared" si="89"/>
        <v>7.6</v>
      </c>
      <c r="FJ8" s="118" t="str">
        <f t="shared" si="90"/>
        <v>B</v>
      </c>
      <c r="FK8" s="117">
        <f t="shared" si="91"/>
        <v>3</v>
      </c>
      <c r="FL8" s="117" t="str">
        <f t="shared" si="92"/>
        <v>3.0</v>
      </c>
      <c r="FM8" s="10">
        <v>2</v>
      </c>
      <c r="FN8" s="27">
        <v>2</v>
      </c>
      <c r="FO8" s="122">
        <v>7.7</v>
      </c>
      <c r="FP8" s="97">
        <v>7</v>
      </c>
      <c r="FQ8" s="97"/>
      <c r="FR8" s="5">
        <f t="shared" si="93"/>
        <v>7.3</v>
      </c>
      <c r="FS8" s="25">
        <f t="shared" si="94"/>
        <v>7.3</v>
      </c>
      <c r="FT8" s="176" t="str">
        <f t="shared" si="95"/>
        <v>7.3</v>
      </c>
      <c r="FU8" s="118" t="str">
        <f t="shared" si="96"/>
        <v>B</v>
      </c>
      <c r="FV8" s="117">
        <f t="shared" si="97"/>
        <v>3</v>
      </c>
      <c r="FW8" s="117" t="str">
        <f t="shared" si="98"/>
        <v>3.0</v>
      </c>
      <c r="FX8" s="10">
        <v>2</v>
      </c>
      <c r="FY8" s="27">
        <v>2</v>
      </c>
      <c r="FZ8" s="111">
        <f t="shared" si="99"/>
        <v>20</v>
      </c>
      <c r="GA8" s="824">
        <f t="shared" si="100"/>
        <v>2.3250000000000002</v>
      </c>
      <c r="GB8" s="105" t="str">
        <f t="shared" si="101"/>
        <v>2.33</v>
      </c>
      <c r="GC8" s="121" t="str">
        <f t="shared" si="102"/>
        <v>Lên lớp</v>
      </c>
      <c r="GD8" s="825">
        <f t="shared" si="103"/>
        <v>36</v>
      </c>
      <c r="GE8" s="824">
        <f t="shared" si="104"/>
        <v>2.4861111111111112</v>
      </c>
      <c r="GF8" s="105" t="str">
        <f t="shared" si="105"/>
        <v>2.49</v>
      </c>
      <c r="GG8" s="826">
        <f t="shared" si="106"/>
        <v>36</v>
      </c>
      <c r="GH8" s="827">
        <f t="shared" si="107"/>
        <v>6.6694444444444434</v>
      </c>
      <c r="GI8" s="828">
        <f t="shared" si="108"/>
        <v>2.4861111111111112</v>
      </c>
      <c r="GJ8" s="829" t="str">
        <f t="shared" si="109"/>
        <v>Lên lớp</v>
      </c>
      <c r="GL8" s="122">
        <v>7.3</v>
      </c>
      <c r="GM8" s="97">
        <v>6</v>
      </c>
      <c r="GN8" s="97"/>
      <c r="GO8" s="5">
        <f t="shared" si="120"/>
        <v>6.5</v>
      </c>
      <c r="GP8" s="25">
        <f t="shared" si="121"/>
        <v>6.5</v>
      </c>
      <c r="GQ8" s="176" t="str">
        <f t="shared" si="110"/>
        <v>6.5</v>
      </c>
      <c r="GR8" s="118" t="str">
        <f t="shared" si="111"/>
        <v>C+</v>
      </c>
      <c r="GS8" s="117">
        <f t="shared" si="112"/>
        <v>2.5</v>
      </c>
      <c r="GT8" s="117" t="str">
        <f t="shared" si="113"/>
        <v>2.5</v>
      </c>
      <c r="GU8" s="10">
        <v>4</v>
      </c>
      <c r="GV8" s="27">
        <v>4</v>
      </c>
      <c r="GW8" s="122">
        <v>8.6</v>
      </c>
      <c r="GX8" s="97">
        <v>7</v>
      </c>
      <c r="GY8" s="97"/>
      <c r="GZ8" s="5">
        <f t="shared" si="122"/>
        <v>7.6</v>
      </c>
      <c r="HA8" s="25">
        <f t="shared" si="123"/>
        <v>7.6</v>
      </c>
      <c r="HB8" s="176" t="str">
        <f t="shared" si="124"/>
        <v>7.6</v>
      </c>
      <c r="HC8" s="118" t="str">
        <f t="shared" si="125"/>
        <v>B</v>
      </c>
      <c r="HD8" s="117">
        <f t="shared" si="126"/>
        <v>3</v>
      </c>
      <c r="HE8" s="117" t="str">
        <f t="shared" si="127"/>
        <v>3.0</v>
      </c>
      <c r="HF8" s="10">
        <v>3</v>
      </c>
      <c r="HG8" s="27">
        <v>3</v>
      </c>
      <c r="HH8" s="122">
        <v>7.7</v>
      </c>
      <c r="HI8" s="97">
        <v>7</v>
      </c>
      <c r="HJ8" s="97"/>
      <c r="HK8" s="5">
        <f t="shared" si="128"/>
        <v>7.3</v>
      </c>
      <c r="HL8" s="25">
        <f t="shared" si="129"/>
        <v>7.3</v>
      </c>
      <c r="HM8" s="176" t="str">
        <f t="shared" si="130"/>
        <v>7.3</v>
      </c>
      <c r="HN8" s="118" t="str">
        <f t="shared" si="131"/>
        <v>B</v>
      </c>
      <c r="HO8" s="117">
        <f t="shared" si="132"/>
        <v>3</v>
      </c>
      <c r="HP8" s="117" t="str">
        <f t="shared" si="133"/>
        <v>3.0</v>
      </c>
      <c r="HQ8" s="10">
        <v>2</v>
      </c>
      <c r="HR8" s="27">
        <v>2</v>
      </c>
      <c r="HS8" s="31">
        <v>7.6</v>
      </c>
      <c r="HT8" s="800">
        <v>5</v>
      </c>
      <c r="HU8" s="800"/>
      <c r="HV8" s="855">
        <f t="shared" si="134"/>
        <v>6</v>
      </c>
      <c r="HW8" s="856">
        <f t="shared" si="135"/>
        <v>6</v>
      </c>
      <c r="HX8" s="857" t="str">
        <f t="shared" si="136"/>
        <v>6.0</v>
      </c>
      <c r="HY8" s="858" t="str">
        <f t="shared" si="137"/>
        <v>C</v>
      </c>
      <c r="HZ8" s="859">
        <f t="shared" si="138"/>
        <v>2</v>
      </c>
      <c r="IA8" s="859" t="str">
        <f t="shared" si="139"/>
        <v>2.0</v>
      </c>
      <c r="IB8" s="781">
        <v>2</v>
      </c>
      <c r="IC8" s="860">
        <v>2</v>
      </c>
      <c r="ID8" s="122">
        <v>8.1999999999999993</v>
      </c>
      <c r="IE8" s="97">
        <v>6</v>
      </c>
      <c r="IF8" s="299"/>
      <c r="IG8" s="5">
        <f t="shared" si="140"/>
        <v>6.9</v>
      </c>
      <c r="IH8" s="25">
        <f t="shared" si="141"/>
        <v>6.9</v>
      </c>
      <c r="II8" s="176" t="str">
        <f t="shared" si="142"/>
        <v>6.9</v>
      </c>
      <c r="IJ8" s="118" t="str">
        <f t="shared" si="143"/>
        <v>C+</v>
      </c>
      <c r="IK8" s="117">
        <f t="shared" si="144"/>
        <v>2.5</v>
      </c>
      <c r="IL8" s="117" t="str">
        <f t="shared" si="145"/>
        <v>2.5</v>
      </c>
      <c r="IM8" s="10">
        <v>2</v>
      </c>
      <c r="IN8" s="27">
        <v>2</v>
      </c>
      <c r="IO8" s="122">
        <v>7.6</v>
      </c>
      <c r="IP8" s="97">
        <v>7</v>
      </c>
      <c r="IQ8" s="97"/>
      <c r="IR8" s="5">
        <f t="shared" si="146"/>
        <v>7.2</v>
      </c>
      <c r="IS8" s="25">
        <f t="shared" si="147"/>
        <v>7.2</v>
      </c>
      <c r="IT8" s="176" t="str">
        <f t="shared" si="148"/>
        <v>7.2</v>
      </c>
      <c r="IU8" s="118" t="str">
        <f t="shared" si="149"/>
        <v>B</v>
      </c>
      <c r="IV8" s="117">
        <f t="shared" si="150"/>
        <v>3</v>
      </c>
      <c r="IW8" s="117" t="str">
        <f t="shared" si="151"/>
        <v>3.0</v>
      </c>
      <c r="IX8" s="10">
        <v>2</v>
      </c>
      <c r="IY8" s="27">
        <v>2</v>
      </c>
      <c r="IZ8" s="122">
        <v>7.9</v>
      </c>
      <c r="JA8" s="97">
        <v>7</v>
      </c>
      <c r="JB8" s="97"/>
      <c r="JC8" s="5">
        <f t="shared" si="152"/>
        <v>7.4</v>
      </c>
      <c r="JD8" s="25">
        <f t="shared" si="153"/>
        <v>7.4</v>
      </c>
      <c r="JE8" s="176" t="str">
        <f t="shared" si="154"/>
        <v>7.4</v>
      </c>
      <c r="JF8" s="118" t="str">
        <f t="shared" si="155"/>
        <v>B</v>
      </c>
      <c r="JG8" s="117">
        <f t="shared" si="156"/>
        <v>3</v>
      </c>
      <c r="JH8" s="117" t="str">
        <f t="shared" si="157"/>
        <v>3.0</v>
      </c>
      <c r="JI8" s="10">
        <v>4</v>
      </c>
      <c r="JJ8" s="27">
        <v>4</v>
      </c>
      <c r="JK8" s="122">
        <v>8</v>
      </c>
      <c r="JL8" s="97">
        <v>8</v>
      </c>
      <c r="JM8" s="97"/>
      <c r="JN8" s="5">
        <f t="shared" si="158"/>
        <v>8</v>
      </c>
      <c r="JO8" s="25">
        <f t="shared" si="159"/>
        <v>8</v>
      </c>
      <c r="JP8" s="176" t="str">
        <f t="shared" si="160"/>
        <v>8.0</v>
      </c>
      <c r="JQ8" s="118" t="str">
        <f t="shared" si="161"/>
        <v>B+</v>
      </c>
      <c r="JR8" s="117">
        <f t="shared" si="162"/>
        <v>3.5</v>
      </c>
      <c r="JS8" s="117" t="str">
        <f t="shared" si="163"/>
        <v>3.5</v>
      </c>
      <c r="JT8" s="10">
        <v>2</v>
      </c>
      <c r="JU8" s="27">
        <v>2</v>
      </c>
      <c r="JV8" s="884">
        <f t="shared" si="164"/>
        <v>21</v>
      </c>
      <c r="JW8" s="885">
        <f t="shared" si="165"/>
        <v>2.8095238095238093</v>
      </c>
      <c r="JX8" s="886" t="str">
        <f t="shared" si="166"/>
        <v>2.81</v>
      </c>
      <c r="JY8" s="521" t="str">
        <f t="shared" si="167"/>
        <v>Lên lớp</v>
      </c>
      <c r="JZ8" s="887">
        <f t="shared" si="168"/>
        <v>57</v>
      </c>
      <c r="KA8" s="885">
        <f t="shared" si="169"/>
        <v>2.6052631578947367</v>
      </c>
      <c r="KB8" s="886" t="str">
        <f t="shared" si="170"/>
        <v>2.61</v>
      </c>
      <c r="KC8" s="888">
        <f t="shared" si="171"/>
        <v>21</v>
      </c>
      <c r="KD8" s="889">
        <f t="shared" si="172"/>
        <v>7.1047619047619044</v>
      </c>
      <c r="KE8" s="890">
        <f t="shared" si="173"/>
        <v>2.8095238095238093</v>
      </c>
      <c r="KF8" s="891">
        <f t="shared" si="174"/>
        <v>57</v>
      </c>
      <c r="KG8" s="892">
        <f t="shared" si="175"/>
        <v>6.829824561403508</v>
      </c>
      <c r="KH8" s="893">
        <f t="shared" si="176"/>
        <v>2.6052631578947367</v>
      </c>
      <c r="KI8" s="521" t="str">
        <f t="shared" si="177"/>
        <v>Lên lớp</v>
      </c>
      <c r="KJ8" s="424"/>
      <c r="KK8" s="31">
        <v>6.3</v>
      </c>
      <c r="KL8" s="800">
        <v>8</v>
      </c>
      <c r="KM8" s="5"/>
      <c r="KN8" s="5">
        <f t="shared" si="178"/>
        <v>7.3</v>
      </c>
      <c r="KO8" s="25">
        <f t="shared" si="114"/>
        <v>7.3</v>
      </c>
      <c r="KP8" s="176" t="str">
        <f t="shared" si="179"/>
        <v>7.3</v>
      </c>
      <c r="KQ8" s="118" t="str">
        <f t="shared" si="115"/>
        <v>B</v>
      </c>
      <c r="KR8" s="117">
        <f t="shared" si="180"/>
        <v>3</v>
      </c>
      <c r="KS8" s="117" t="str">
        <f t="shared" si="116"/>
        <v>3.0</v>
      </c>
      <c r="KT8" s="10">
        <v>2</v>
      </c>
      <c r="KU8" s="27">
        <v>2</v>
      </c>
      <c r="KV8" s="31">
        <v>9.4</v>
      </c>
      <c r="KW8" s="800">
        <v>8</v>
      </c>
      <c r="KX8" s="5"/>
      <c r="KY8" s="855">
        <f t="shared" si="181"/>
        <v>8.6</v>
      </c>
      <c r="KZ8" s="856">
        <f t="shared" si="182"/>
        <v>8.6</v>
      </c>
      <c r="LA8" s="857" t="str">
        <f t="shared" si="183"/>
        <v>8.6</v>
      </c>
      <c r="LB8" s="858" t="str">
        <f t="shared" si="184"/>
        <v>A</v>
      </c>
      <c r="LC8" s="859">
        <f t="shared" si="185"/>
        <v>4</v>
      </c>
      <c r="LD8" s="859" t="str">
        <f t="shared" si="186"/>
        <v>4.0</v>
      </c>
      <c r="LE8" s="781">
        <v>2</v>
      </c>
      <c r="LF8" s="860">
        <v>2</v>
      </c>
      <c r="LG8" s="122">
        <v>6.7</v>
      </c>
      <c r="LH8" s="97">
        <v>6</v>
      </c>
      <c r="LI8" s="97"/>
      <c r="LJ8" s="760">
        <f t="shared" si="187"/>
        <v>6.3</v>
      </c>
      <c r="LK8" s="761">
        <f t="shared" si="188"/>
        <v>6.3</v>
      </c>
      <c r="LL8" s="762" t="str">
        <f t="shared" si="189"/>
        <v>6.3</v>
      </c>
      <c r="LM8" s="763" t="str">
        <f t="shared" si="190"/>
        <v>C</v>
      </c>
      <c r="LN8" s="764">
        <f t="shared" si="191"/>
        <v>2</v>
      </c>
      <c r="LO8" s="764" t="str">
        <f t="shared" si="192"/>
        <v>2.0</v>
      </c>
      <c r="LP8" s="765">
        <v>3</v>
      </c>
      <c r="LQ8" s="766">
        <v>3</v>
      </c>
      <c r="LR8" s="31">
        <v>6.8</v>
      </c>
      <c r="LS8" s="800">
        <v>6</v>
      </c>
      <c r="LT8" s="5"/>
      <c r="LU8" s="855">
        <f t="shared" si="193"/>
        <v>6.3</v>
      </c>
      <c r="LV8" s="856">
        <f t="shared" si="194"/>
        <v>6.3</v>
      </c>
      <c r="LW8" s="857" t="str">
        <f t="shared" si="195"/>
        <v>6.3</v>
      </c>
      <c r="LX8" s="858" t="str">
        <f t="shared" si="117"/>
        <v>C</v>
      </c>
      <c r="LY8" s="859">
        <f t="shared" si="118"/>
        <v>2</v>
      </c>
      <c r="LZ8" s="859" t="str">
        <f t="shared" si="119"/>
        <v>2.0</v>
      </c>
      <c r="MA8" s="781">
        <v>2</v>
      </c>
      <c r="MB8" s="860">
        <v>2</v>
      </c>
      <c r="MC8" s="1668">
        <v>7</v>
      </c>
      <c r="MD8" s="1694">
        <v>7</v>
      </c>
      <c r="ME8" s="9"/>
      <c r="MF8" s="855">
        <f t="shared" si="196"/>
        <v>7</v>
      </c>
      <c r="MG8" s="856">
        <f t="shared" si="197"/>
        <v>7</v>
      </c>
      <c r="MH8" s="1312" t="str">
        <f t="shared" si="198"/>
        <v>7.0</v>
      </c>
      <c r="MI8" s="858" t="str">
        <f t="shared" si="199"/>
        <v>B</v>
      </c>
      <c r="MJ8" s="859">
        <f t="shared" si="200"/>
        <v>3</v>
      </c>
      <c r="MK8" s="859" t="str">
        <f t="shared" si="201"/>
        <v>3.0</v>
      </c>
      <c r="ML8" s="781">
        <v>4</v>
      </c>
      <c r="MM8" s="860">
        <v>4</v>
      </c>
      <c r="MN8" s="1313">
        <v>7</v>
      </c>
      <c r="MO8" s="522">
        <v>6</v>
      </c>
      <c r="MP8" s="522"/>
      <c r="MQ8" s="855">
        <f t="shared" si="202"/>
        <v>6.4</v>
      </c>
      <c r="MR8" s="856">
        <f t="shared" si="203"/>
        <v>6.4</v>
      </c>
      <c r="MS8" s="1312" t="str">
        <f t="shared" si="204"/>
        <v>6.4</v>
      </c>
      <c r="MT8" s="858" t="str">
        <f t="shared" si="205"/>
        <v>C</v>
      </c>
      <c r="MU8" s="859">
        <f t="shared" si="206"/>
        <v>2</v>
      </c>
      <c r="MV8" s="859" t="str">
        <f t="shared" si="207"/>
        <v>2.0</v>
      </c>
      <c r="MW8" s="781">
        <v>2</v>
      </c>
      <c r="MX8" s="860">
        <v>2</v>
      </c>
      <c r="MY8" s="1719">
        <f t="shared" si="208"/>
        <v>15</v>
      </c>
      <c r="MZ8" s="1720">
        <f t="shared" si="209"/>
        <v>2.6666666666666665</v>
      </c>
      <c r="NA8" s="1721" t="str">
        <f t="shared" si="210"/>
        <v>2.67</v>
      </c>
    </row>
    <row r="9" spans="1:365" ht="21.75" customHeight="1" x14ac:dyDescent="0.25">
      <c r="A9" s="221">
        <v>12</v>
      </c>
      <c r="B9" s="221" t="s">
        <v>152</v>
      </c>
      <c r="C9" s="222" t="s">
        <v>175</v>
      </c>
      <c r="D9" s="223" t="s">
        <v>167</v>
      </c>
      <c r="E9" s="224" t="s">
        <v>176</v>
      </c>
      <c r="F9" s="225"/>
      <c r="G9" s="238" t="s">
        <v>438</v>
      </c>
      <c r="H9" s="231" t="s">
        <v>17</v>
      </c>
      <c r="I9" s="323" t="s">
        <v>395</v>
      </c>
      <c r="J9" s="335">
        <v>6.5</v>
      </c>
      <c r="K9" s="176" t="str">
        <f t="shared" si="0"/>
        <v>6.5</v>
      </c>
      <c r="L9" s="51" t="str">
        <f t="shared" si="1"/>
        <v>C+</v>
      </c>
      <c r="M9" s="57">
        <f t="shared" si="2"/>
        <v>2.5</v>
      </c>
      <c r="N9" s="67" t="str">
        <f t="shared" si="3"/>
        <v>2.5</v>
      </c>
      <c r="O9" s="335">
        <v>6</v>
      </c>
      <c r="P9" s="176" t="str">
        <f t="shared" si="4"/>
        <v>6.0</v>
      </c>
      <c r="Q9" s="118" t="str">
        <f t="shared" si="5"/>
        <v>C</v>
      </c>
      <c r="R9" s="117">
        <f t="shared" si="6"/>
        <v>2</v>
      </c>
      <c r="S9" s="1192" t="str">
        <f t="shared" si="7"/>
        <v>2.0</v>
      </c>
      <c r="T9" s="1188">
        <v>6</v>
      </c>
      <c r="U9" s="135">
        <v>4</v>
      </c>
      <c r="V9" s="136"/>
      <c r="W9" s="5">
        <f t="shared" si="8"/>
        <v>4.8</v>
      </c>
      <c r="X9" s="6">
        <f t="shared" si="9"/>
        <v>4.8</v>
      </c>
      <c r="Y9" s="176" t="str">
        <f t="shared" si="10"/>
        <v>4.8</v>
      </c>
      <c r="Z9" s="8" t="str">
        <f t="shared" si="11"/>
        <v>D</v>
      </c>
      <c r="AA9" s="7">
        <f t="shared" si="12"/>
        <v>1</v>
      </c>
      <c r="AB9" s="7" t="str">
        <f t="shared" si="13"/>
        <v>1.0</v>
      </c>
      <c r="AC9" s="10">
        <v>2</v>
      </c>
      <c r="AD9" s="27">
        <v>2</v>
      </c>
      <c r="AE9" s="33">
        <v>7.7</v>
      </c>
      <c r="AF9" s="4">
        <v>7</v>
      </c>
      <c r="AG9" s="309"/>
      <c r="AH9" s="5">
        <f t="shared" si="14"/>
        <v>7.3</v>
      </c>
      <c r="AI9" s="25">
        <f t="shared" si="15"/>
        <v>7.3</v>
      </c>
      <c r="AJ9" s="176" t="str">
        <f t="shared" si="16"/>
        <v>7.3</v>
      </c>
      <c r="AK9" s="118" t="str">
        <f t="shared" si="17"/>
        <v>B</v>
      </c>
      <c r="AL9" s="117">
        <f t="shared" si="18"/>
        <v>3</v>
      </c>
      <c r="AM9" s="117" t="str">
        <f t="shared" si="19"/>
        <v>3.0</v>
      </c>
      <c r="AN9" s="10">
        <v>3</v>
      </c>
      <c r="AO9" s="314">
        <v>3</v>
      </c>
      <c r="AP9" s="83">
        <v>7.3</v>
      </c>
      <c r="AQ9" s="98">
        <v>5</v>
      </c>
      <c r="AR9" s="289"/>
      <c r="AS9" s="5">
        <f t="shared" si="20"/>
        <v>5.9</v>
      </c>
      <c r="AT9" s="25">
        <f t="shared" si="21"/>
        <v>5.9</v>
      </c>
      <c r="AU9" s="176" t="str">
        <f t="shared" si="22"/>
        <v>5.9</v>
      </c>
      <c r="AV9" s="118" t="str">
        <f t="shared" si="23"/>
        <v>C</v>
      </c>
      <c r="AW9" s="117">
        <f t="shared" si="24"/>
        <v>2</v>
      </c>
      <c r="AX9" s="117" t="str">
        <f t="shared" si="25"/>
        <v>2.0</v>
      </c>
      <c r="AY9" s="291">
        <v>4</v>
      </c>
      <c r="AZ9" s="27">
        <v>4</v>
      </c>
      <c r="BA9" s="77">
        <v>6.8</v>
      </c>
      <c r="BB9" s="97">
        <v>5</v>
      </c>
      <c r="BC9" s="299"/>
      <c r="BD9" s="5">
        <f t="shared" si="26"/>
        <v>5.7</v>
      </c>
      <c r="BE9" s="25">
        <f t="shared" si="27"/>
        <v>5.7</v>
      </c>
      <c r="BF9" s="176" t="str">
        <f t="shared" si="28"/>
        <v>5.7</v>
      </c>
      <c r="BG9" s="302" t="str">
        <f t="shared" si="29"/>
        <v>C</v>
      </c>
      <c r="BH9" s="7">
        <f t="shared" si="30"/>
        <v>2</v>
      </c>
      <c r="BI9" s="7" t="str">
        <f t="shared" si="31"/>
        <v>2.0</v>
      </c>
      <c r="BJ9" s="305">
        <v>2</v>
      </c>
      <c r="BK9" s="314">
        <v>2</v>
      </c>
      <c r="BL9" s="362">
        <v>8.3000000000000007</v>
      </c>
      <c r="BM9" s="97">
        <v>8</v>
      </c>
      <c r="BN9" s="299"/>
      <c r="BO9" s="5">
        <f t="shared" si="32"/>
        <v>8.1</v>
      </c>
      <c r="BP9" s="25">
        <f t="shared" si="33"/>
        <v>8.1</v>
      </c>
      <c r="BQ9" s="176" t="str">
        <f t="shared" si="34"/>
        <v>8.1</v>
      </c>
      <c r="BR9" s="302" t="str">
        <f t="shared" si="35"/>
        <v>B+</v>
      </c>
      <c r="BS9" s="7">
        <f t="shared" si="36"/>
        <v>3.5</v>
      </c>
      <c r="BT9" s="7" t="str">
        <f t="shared" si="37"/>
        <v>3.5</v>
      </c>
      <c r="BU9" s="305">
        <v>2</v>
      </c>
      <c r="BV9" s="27">
        <v>2</v>
      </c>
      <c r="BW9" s="89">
        <v>8.1999999999999993</v>
      </c>
      <c r="BX9" s="97">
        <v>7</v>
      </c>
      <c r="BY9" s="299"/>
      <c r="BZ9" s="5">
        <f t="shared" si="38"/>
        <v>7.5</v>
      </c>
      <c r="CA9" s="25">
        <f t="shared" si="39"/>
        <v>7.5</v>
      </c>
      <c r="CB9" s="176" t="str">
        <f t="shared" si="40"/>
        <v>7.5</v>
      </c>
      <c r="CC9" s="118" t="str">
        <f t="shared" si="41"/>
        <v>B</v>
      </c>
      <c r="CD9" s="117">
        <f t="shared" si="42"/>
        <v>3</v>
      </c>
      <c r="CE9" s="7" t="str">
        <f t="shared" si="43"/>
        <v>3.0</v>
      </c>
      <c r="CF9" s="10">
        <v>3</v>
      </c>
      <c r="CG9" s="27">
        <v>3</v>
      </c>
      <c r="CH9" s="111">
        <f t="shared" si="44"/>
        <v>16</v>
      </c>
      <c r="CI9" s="109">
        <f t="shared" si="45"/>
        <v>2.4375</v>
      </c>
      <c r="CJ9" s="105" t="str">
        <f t="shared" si="46"/>
        <v>2.44</v>
      </c>
      <c r="CK9" s="106" t="str">
        <f t="shared" si="47"/>
        <v>Lên lớp</v>
      </c>
      <c r="CL9" s="107">
        <f t="shared" si="48"/>
        <v>16</v>
      </c>
      <c r="CM9" s="108">
        <f t="shared" si="49"/>
        <v>2.4375</v>
      </c>
      <c r="CN9" s="106" t="str">
        <f t="shared" si="50"/>
        <v>Lên lớp</v>
      </c>
      <c r="CP9" s="139">
        <v>8.6</v>
      </c>
      <c r="CQ9" s="140">
        <v>7</v>
      </c>
      <c r="CR9" s="459"/>
      <c r="CS9" s="5">
        <f t="shared" si="51"/>
        <v>7.6</v>
      </c>
      <c r="CT9" s="25">
        <f t="shared" si="52"/>
        <v>7.6</v>
      </c>
      <c r="CU9" s="176" t="str">
        <f t="shared" si="53"/>
        <v>7.6</v>
      </c>
      <c r="CV9" s="8" t="str">
        <f t="shared" si="54"/>
        <v>B</v>
      </c>
      <c r="CW9" s="7">
        <f t="shared" si="55"/>
        <v>3</v>
      </c>
      <c r="CX9" s="7" t="str">
        <f t="shared" si="56"/>
        <v>3.0</v>
      </c>
      <c r="CY9" s="10">
        <v>3</v>
      </c>
      <c r="CZ9" s="27">
        <v>3</v>
      </c>
      <c r="DA9" s="122">
        <v>7.6</v>
      </c>
      <c r="DB9" s="121">
        <v>5</v>
      </c>
      <c r="DC9" s="121"/>
      <c r="DD9" s="5">
        <f t="shared" si="57"/>
        <v>6</v>
      </c>
      <c r="DE9" s="25">
        <f t="shared" si="58"/>
        <v>6</v>
      </c>
      <c r="DF9" s="176" t="str">
        <f t="shared" si="59"/>
        <v>6.0</v>
      </c>
      <c r="DG9" s="118" t="str">
        <f t="shared" si="60"/>
        <v>C</v>
      </c>
      <c r="DH9" s="117">
        <f t="shared" si="61"/>
        <v>2</v>
      </c>
      <c r="DI9" s="117" t="str">
        <f t="shared" si="62"/>
        <v>2.0</v>
      </c>
      <c r="DJ9" s="10">
        <v>2</v>
      </c>
      <c r="DK9" s="27">
        <v>2</v>
      </c>
      <c r="DL9" s="122">
        <v>8.4</v>
      </c>
      <c r="DM9" s="97">
        <v>9</v>
      </c>
      <c r="DN9" s="299"/>
      <c r="DO9" s="543">
        <f t="shared" si="63"/>
        <v>8.8000000000000007</v>
      </c>
      <c r="DP9" s="25">
        <f t="shared" si="64"/>
        <v>8.8000000000000007</v>
      </c>
      <c r="DQ9" s="176" t="str">
        <f t="shared" si="65"/>
        <v>8.8</v>
      </c>
      <c r="DR9" s="118" t="str">
        <f t="shared" si="66"/>
        <v>A</v>
      </c>
      <c r="DS9" s="117">
        <f t="shared" si="67"/>
        <v>4</v>
      </c>
      <c r="DT9" s="117" t="str">
        <f t="shared" si="68"/>
        <v>4.0</v>
      </c>
      <c r="DU9" s="10">
        <v>4</v>
      </c>
      <c r="DV9" s="27">
        <v>4</v>
      </c>
      <c r="DW9" s="508">
        <v>7.6</v>
      </c>
      <c r="DX9" s="97">
        <v>7</v>
      </c>
      <c r="DY9" s="299"/>
      <c r="DZ9" s="5">
        <f t="shared" si="69"/>
        <v>7.2</v>
      </c>
      <c r="EA9" s="25">
        <f t="shared" si="70"/>
        <v>7.2</v>
      </c>
      <c r="EB9" s="176" t="str">
        <f t="shared" si="71"/>
        <v>7.2</v>
      </c>
      <c r="EC9" s="118" t="str">
        <f t="shared" si="72"/>
        <v>B</v>
      </c>
      <c r="ED9" s="117">
        <f t="shared" si="73"/>
        <v>3</v>
      </c>
      <c r="EE9" s="117" t="str">
        <f t="shared" si="74"/>
        <v>3.0</v>
      </c>
      <c r="EF9" s="10">
        <v>2</v>
      </c>
      <c r="EG9" s="27">
        <v>2</v>
      </c>
      <c r="EH9" s="122">
        <v>7.6</v>
      </c>
      <c r="EI9" s="97">
        <v>9</v>
      </c>
      <c r="EJ9" s="299"/>
      <c r="EK9" s="5">
        <f t="shared" si="75"/>
        <v>8.4</v>
      </c>
      <c r="EL9" s="25">
        <f t="shared" si="76"/>
        <v>8.4</v>
      </c>
      <c r="EM9" s="176" t="str">
        <f t="shared" si="77"/>
        <v>8.4</v>
      </c>
      <c r="EN9" s="118" t="str">
        <f t="shared" si="78"/>
        <v>B+</v>
      </c>
      <c r="EO9" s="117">
        <f t="shared" si="79"/>
        <v>3.5</v>
      </c>
      <c r="EP9" s="117" t="str">
        <f t="shared" si="80"/>
        <v>3.5</v>
      </c>
      <c r="EQ9" s="10">
        <v>2</v>
      </c>
      <c r="ER9" s="27">
        <v>2</v>
      </c>
      <c r="ES9" s="122">
        <v>8.8000000000000007</v>
      </c>
      <c r="ET9" s="97">
        <v>8</v>
      </c>
      <c r="EU9" s="549"/>
      <c r="EV9" s="5">
        <f t="shared" si="81"/>
        <v>8.3000000000000007</v>
      </c>
      <c r="EW9" s="25">
        <f t="shared" si="82"/>
        <v>8.3000000000000007</v>
      </c>
      <c r="EX9" s="176" t="str">
        <f t="shared" si="83"/>
        <v>8.3</v>
      </c>
      <c r="EY9" s="118" t="str">
        <f t="shared" si="84"/>
        <v>B+</v>
      </c>
      <c r="EZ9" s="117">
        <f t="shared" si="85"/>
        <v>3.5</v>
      </c>
      <c r="FA9" s="117" t="str">
        <f t="shared" si="86"/>
        <v>3.5</v>
      </c>
      <c r="FB9" s="10">
        <v>3</v>
      </c>
      <c r="FC9" s="27">
        <v>3</v>
      </c>
      <c r="FD9" s="362">
        <v>8.1999999999999993</v>
      </c>
      <c r="FE9" s="97">
        <v>9</v>
      </c>
      <c r="FF9" s="97"/>
      <c r="FG9" s="5">
        <f t="shared" si="87"/>
        <v>8.6999999999999993</v>
      </c>
      <c r="FH9" s="25">
        <f t="shared" si="88"/>
        <v>8.6999999999999993</v>
      </c>
      <c r="FI9" s="176" t="str">
        <f t="shared" si="89"/>
        <v>8.7</v>
      </c>
      <c r="FJ9" s="118" t="str">
        <f t="shared" si="90"/>
        <v>A</v>
      </c>
      <c r="FK9" s="117">
        <f t="shared" si="91"/>
        <v>4</v>
      </c>
      <c r="FL9" s="117" t="str">
        <f t="shared" si="92"/>
        <v>4.0</v>
      </c>
      <c r="FM9" s="10">
        <v>2</v>
      </c>
      <c r="FN9" s="27">
        <v>2</v>
      </c>
      <c r="FO9" s="122">
        <v>8</v>
      </c>
      <c r="FP9" s="97">
        <v>8</v>
      </c>
      <c r="FQ9" s="97"/>
      <c r="FR9" s="5">
        <f t="shared" si="93"/>
        <v>8</v>
      </c>
      <c r="FS9" s="25">
        <f t="shared" si="94"/>
        <v>8</v>
      </c>
      <c r="FT9" s="176" t="str">
        <f t="shared" si="95"/>
        <v>8.0</v>
      </c>
      <c r="FU9" s="118" t="str">
        <f t="shared" si="96"/>
        <v>B+</v>
      </c>
      <c r="FV9" s="117">
        <f t="shared" si="97"/>
        <v>3.5</v>
      </c>
      <c r="FW9" s="117" t="str">
        <f t="shared" si="98"/>
        <v>3.5</v>
      </c>
      <c r="FX9" s="10">
        <v>2</v>
      </c>
      <c r="FY9" s="27">
        <v>2</v>
      </c>
      <c r="FZ9" s="111">
        <f t="shared" si="99"/>
        <v>20</v>
      </c>
      <c r="GA9" s="824">
        <f t="shared" si="100"/>
        <v>3.375</v>
      </c>
      <c r="GB9" s="105" t="str">
        <f t="shared" si="101"/>
        <v>3.38</v>
      </c>
      <c r="GC9" s="121" t="str">
        <f t="shared" si="102"/>
        <v>Lên lớp</v>
      </c>
      <c r="GD9" s="825">
        <f t="shared" si="103"/>
        <v>36</v>
      </c>
      <c r="GE9" s="824">
        <f t="shared" si="104"/>
        <v>2.9583333333333335</v>
      </c>
      <c r="GF9" s="105" t="str">
        <f t="shared" si="105"/>
        <v>2.96</v>
      </c>
      <c r="GG9" s="826">
        <f t="shared" si="106"/>
        <v>36</v>
      </c>
      <c r="GH9" s="827">
        <f t="shared" si="107"/>
        <v>7.3527777777777779</v>
      </c>
      <c r="GI9" s="828">
        <f t="shared" si="108"/>
        <v>2.9583333333333335</v>
      </c>
      <c r="GJ9" s="829" t="str">
        <f t="shared" si="109"/>
        <v>Lên lớp</v>
      </c>
      <c r="GL9" s="122">
        <v>8.3000000000000007</v>
      </c>
      <c r="GM9" s="97">
        <v>9</v>
      </c>
      <c r="GN9" s="97"/>
      <c r="GO9" s="5">
        <f t="shared" si="120"/>
        <v>8.6999999999999993</v>
      </c>
      <c r="GP9" s="25">
        <f t="shared" si="121"/>
        <v>8.6999999999999993</v>
      </c>
      <c r="GQ9" s="176" t="str">
        <f t="shared" si="110"/>
        <v>8.7</v>
      </c>
      <c r="GR9" s="118" t="str">
        <f t="shared" si="111"/>
        <v>A</v>
      </c>
      <c r="GS9" s="117">
        <f t="shared" si="112"/>
        <v>4</v>
      </c>
      <c r="GT9" s="117" t="str">
        <f t="shared" si="113"/>
        <v>4.0</v>
      </c>
      <c r="GU9" s="10">
        <v>4</v>
      </c>
      <c r="GV9" s="27">
        <v>4</v>
      </c>
      <c r="GW9" s="122">
        <v>8.6</v>
      </c>
      <c r="GX9" s="97">
        <v>7</v>
      </c>
      <c r="GY9" s="97"/>
      <c r="GZ9" s="5">
        <f t="shared" si="122"/>
        <v>7.6</v>
      </c>
      <c r="HA9" s="25">
        <f t="shared" si="123"/>
        <v>7.6</v>
      </c>
      <c r="HB9" s="176" t="str">
        <f t="shared" si="124"/>
        <v>7.6</v>
      </c>
      <c r="HC9" s="118" t="str">
        <f t="shared" si="125"/>
        <v>B</v>
      </c>
      <c r="HD9" s="117">
        <f t="shared" si="126"/>
        <v>3</v>
      </c>
      <c r="HE9" s="117" t="str">
        <f t="shared" si="127"/>
        <v>3.0</v>
      </c>
      <c r="HF9" s="10">
        <v>3</v>
      </c>
      <c r="HG9" s="27">
        <v>3</v>
      </c>
      <c r="HH9" s="122">
        <v>7.7</v>
      </c>
      <c r="HI9" s="97">
        <v>8</v>
      </c>
      <c r="HJ9" s="97"/>
      <c r="HK9" s="5">
        <f t="shared" si="128"/>
        <v>7.9</v>
      </c>
      <c r="HL9" s="25">
        <f t="shared" si="129"/>
        <v>7.9</v>
      </c>
      <c r="HM9" s="176" t="str">
        <f t="shared" si="130"/>
        <v>7.9</v>
      </c>
      <c r="HN9" s="118" t="str">
        <f t="shared" si="131"/>
        <v>B</v>
      </c>
      <c r="HO9" s="117">
        <f t="shared" si="132"/>
        <v>3</v>
      </c>
      <c r="HP9" s="117" t="str">
        <f t="shared" si="133"/>
        <v>3.0</v>
      </c>
      <c r="HQ9" s="10">
        <v>2</v>
      </c>
      <c r="HR9" s="27">
        <v>2</v>
      </c>
      <c r="HS9" s="31">
        <v>8.4</v>
      </c>
      <c r="HT9" s="800">
        <v>8</v>
      </c>
      <c r="HU9" s="800"/>
      <c r="HV9" s="855">
        <f t="shared" si="134"/>
        <v>8.1999999999999993</v>
      </c>
      <c r="HW9" s="856">
        <f t="shared" si="135"/>
        <v>8.1999999999999993</v>
      </c>
      <c r="HX9" s="857" t="str">
        <f t="shared" si="136"/>
        <v>8.2</v>
      </c>
      <c r="HY9" s="858" t="str">
        <f t="shared" si="137"/>
        <v>B+</v>
      </c>
      <c r="HZ9" s="859">
        <f t="shared" si="138"/>
        <v>3.5</v>
      </c>
      <c r="IA9" s="859" t="str">
        <f t="shared" si="139"/>
        <v>3.5</v>
      </c>
      <c r="IB9" s="781">
        <v>2</v>
      </c>
      <c r="IC9" s="860">
        <v>2</v>
      </c>
      <c r="ID9" s="122">
        <v>7.8</v>
      </c>
      <c r="IE9" s="97">
        <v>6</v>
      </c>
      <c r="IF9" s="299"/>
      <c r="IG9" s="5">
        <f t="shared" si="140"/>
        <v>6.7</v>
      </c>
      <c r="IH9" s="25">
        <f t="shared" si="141"/>
        <v>6.7</v>
      </c>
      <c r="II9" s="176" t="str">
        <f t="shared" si="142"/>
        <v>6.7</v>
      </c>
      <c r="IJ9" s="118" t="str">
        <f t="shared" si="143"/>
        <v>C+</v>
      </c>
      <c r="IK9" s="117">
        <f t="shared" si="144"/>
        <v>2.5</v>
      </c>
      <c r="IL9" s="117" t="str">
        <f t="shared" si="145"/>
        <v>2.5</v>
      </c>
      <c r="IM9" s="10">
        <v>2</v>
      </c>
      <c r="IN9" s="27">
        <v>2</v>
      </c>
      <c r="IO9" s="122">
        <v>8.4</v>
      </c>
      <c r="IP9" s="97">
        <v>8</v>
      </c>
      <c r="IQ9" s="97"/>
      <c r="IR9" s="5">
        <f t="shared" si="146"/>
        <v>8.1999999999999993</v>
      </c>
      <c r="IS9" s="25">
        <f t="shared" si="147"/>
        <v>8.1999999999999993</v>
      </c>
      <c r="IT9" s="176" t="str">
        <f t="shared" si="148"/>
        <v>8.2</v>
      </c>
      <c r="IU9" s="118" t="str">
        <f t="shared" si="149"/>
        <v>B+</v>
      </c>
      <c r="IV9" s="117">
        <f t="shared" si="150"/>
        <v>3.5</v>
      </c>
      <c r="IW9" s="117" t="str">
        <f t="shared" si="151"/>
        <v>3.5</v>
      </c>
      <c r="IX9" s="10">
        <v>2</v>
      </c>
      <c r="IY9" s="27">
        <v>2</v>
      </c>
      <c r="IZ9" s="122">
        <v>8.6</v>
      </c>
      <c r="JA9" s="97">
        <v>8</v>
      </c>
      <c r="JB9" s="97"/>
      <c r="JC9" s="5">
        <f t="shared" si="152"/>
        <v>8.1999999999999993</v>
      </c>
      <c r="JD9" s="25">
        <f t="shared" si="153"/>
        <v>8.1999999999999993</v>
      </c>
      <c r="JE9" s="176" t="str">
        <f t="shared" si="154"/>
        <v>8.2</v>
      </c>
      <c r="JF9" s="118" t="str">
        <f t="shared" si="155"/>
        <v>B+</v>
      </c>
      <c r="JG9" s="117">
        <f t="shared" si="156"/>
        <v>3.5</v>
      </c>
      <c r="JH9" s="117" t="str">
        <f t="shared" si="157"/>
        <v>3.5</v>
      </c>
      <c r="JI9" s="10">
        <v>4</v>
      </c>
      <c r="JJ9" s="27">
        <v>4</v>
      </c>
      <c r="JK9" s="122">
        <v>9</v>
      </c>
      <c r="JL9" s="97">
        <v>9</v>
      </c>
      <c r="JM9" s="97"/>
      <c r="JN9" s="5">
        <f t="shared" si="158"/>
        <v>9</v>
      </c>
      <c r="JO9" s="25">
        <f t="shared" si="159"/>
        <v>9</v>
      </c>
      <c r="JP9" s="176" t="str">
        <f t="shared" si="160"/>
        <v>9.0</v>
      </c>
      <c r="JQ9" s="118" t="str">
        <f t="shared" si="161"/>
        <v>A</v>
      </c>
      <c r="JR9" s="117">
        <f t="shared" si="162"/>
        <v>4</v>
      </c>
      <c r="JS9" s="117" t="str">
        <f t="shared" si="163"/>
        <v>4.0</v>
      </c>
      <c r="JT9" s="10">
        <v>2</v>
      </c>
      <c r="JU9" s="27">
        <v>2</v>
      </c>
      <c r="JV9" s="884">
        <f t="shared" si="164"/>
        <v>21</v>
      </c>
      <c r="JW9" s="885">
        <f t="shared" si="165"/>
        <v>3.4285714285714284</v>
      </c>
      <c r="JX9" s="886" t="str">
        <f t="shared" si="166"/>
        <v>3.43</v>
      </c>
      <c r="JY9" s="521" t="str">
        <f t="shared" si="167"/>
        <v>Lên lớp</v>
      </c>
      <c r="JZ9" s="887">
        <f t="shared" si="168"/>
        <v>57</v>
      </c>
      <c r="KA9" s="885">
        <f t="shared" si="169"/>
        <v>3.1315789473684212</v>
      </c>
      <c r="KB9" s="886" t="str">
        <f t="shared" si="170"/>
        <v>3.13</v>
      </c>
      <c r="KC9" s="888">
        <f t="shared" si="171"/>
        <v>21</v>
      </c>
      <c r="KD9" s="889">
        <f t="shared" si="172"/>
        <v>8.1142857142857139</v>
      </c>
      <c r="KE9" s="890">
        <f t="shared" si="173"/>
        <v>3.4285714285714284</v>
      </c>
      <c r="KF9" s="891">
        <f t="shared" si="174"/>
        <v>57</v>
      </c>
      <c r="KG9" s="892">
        <f t="shared" si="175"/>
        <v>7.6333333333333329</v>
      </c>
      <c r="KH9" s="893">
        <f t="shared" si="176"/>
        <v>3.1315789473684212</v>
      </c>
      <c r="KI9" s="521" t="str">
        <f t="shared" si="177"/>
        <v>Lên lớp</v>
      </c>
      <c r="KJ9" s="424"/>
      <c r="KK9" s="31">
        <v>6.7</v>
      </c>
      <c r="KL9" s="800">
        <v>7</v>
      </c>
      <c r="KM9" s="5"/>
      <c r="KN9" s="5">
        <f t="shared" si="178"/>
        <v>6.9</v>
      </c>
      <c r="KO9" s="25">
        <f t="shared" si="114"/>
        <v>6.9</v>
      </c>
      <c r="KP9" s="176" t="str">
        <f t="shared" si="179"/>
        <v>6.9</v>
      </c>
      <c r="KQ9" s="118" t="str">
        <f t="shared" si="115"/>
        <v>C+</v>
      </c>
      <c r="KR9" s="117">
        <f t="shared" si="180"/>
        <v>2.5</v>
      </c>
      <c r="KS9" s="117" t="str">
        <f t="shared" si="116"/>
        <v>2.5</v>
      </c>
      <c r="KT9" s="10">
        <v>2</v>
      </c>
      <c r="KU9" s="27">
        <v>2</v>
      </c>
      <c r="KV9" s="31">
        <v>9</v>
      </c>
      <c r="KW9" s="800">
        <v>9</v>
      </c>
      <c r="KX9" s="5"/>
      <c r="KY9" s="855">
        <f t="shared" si="181"/>
        <v>9</v>
      </c>
      <c r="KZ9" s="856">
        <f t="shared" si="182"/>
        <v>9</v>
      </c>
      <c r="LA9" s="857" t="str">
        <f t="shared" si="183"/>
        <v>9.0</v>
      </c>
      <c r="LB9" s="858" t="str">
        <f t="shared" si="184"/>
        <v>A</v>
      </c>
      <c r="LC9" s="859">
        <f t="shared" si="185"/>
        <v>4</v>
      </c>
      <c r="LD9" s="859" t="str">
        <f t="shared" si="186"/>
        <v>4.0</v>
      </c>
      <c r="LE9" s="781">
        <v>2</v>
      </c>
      <c r="LF9" s="860">
        <v>2</v>
      </c>
      <c r="LG9" s="122">
        <v>8</v>
      </c>
      <c r="LH9" s="97">
        <v>8</v>
      </c>
      <c r="LI9" s="97"/>
      <c r="LJ9" s="760">
        <f t="shared" si="187"/>
        <v>8</v>
      </c>
      <c r="LK9" s="761">
        <f t="shared" si="188"/>
        <v>8</v>
      </c>
      <c r="LL9" s="762" t="str">
        <f t="shared" si="189"/>
        <v>8.0</v>
      </c>
      <c r="LM9" s="763" t="str">
        <f t="shared" si="190"/>
        <v>B+</v>
      </c>
      <c r="LN9" s="764">
        <f t="shared" si="191"/>
        <v>3.5</v>
      </c>
      <c r="LO9" s="764" t="str">
        <f t="shared" si="192"/>
        <v>3.5</v>
      </c>
      <c r="LP9" s="765">
        <v>3</v>
      </c>
      <c r="LQ9" s="766">
        <v>3</v>
      </c>
      <c r="LR9" s="31">
        <v>8.1999999999999993</v>
      </c>
      <c r="LS9" s="800">
        <v>8</v>
      </c>
      <c r="LT9" s="5"/>
      <c r="LU9" s="855">
        <f t="shared" si="193"/>
        <v>8.1</v>
      </c>
      <c r="LV9" s="856">
        <f t="shared" si="194"/>
        <v>8.1</v>
      </c>
      <c r="LW9" s="857" t="str">
        <f t="shared" si="195"/>
        <v>8.1</v>
      </c>
      <c r="LX9" s="858" t="str">
        <f t="shared" si="117"/>
        <v>B+</v>
      </c>
      <c r="LY9" s="859">
        <f t="shared" si="118"/>
        <v>3.5</v>
      </c>
      <c r="LZ9" s="859" t="str">
        <f t="shared" si="119"/>
        <v>3.5</v>
      </c>
      <c r="MA9" s="781">
        <v>2</v>
      </c>
      <c r="MB9" s="860">
        <v>2</v>
      </c>
      <c r="MC9" s="1668">
        <v>8.6</v>
      </c>
      <c r="MD9" s="1694">
        <v>9</v>
      </c>
      <c r="ME9" s="9"/>
      <c r="MF9" s="855">
        <f t="shared" si="196"/>
        <v>8.8000000000000007</v>
      </c>
      <c r="MG9" s="856">
        <f t="shared" si="197"/>
        <v>8.8000000000000007</v>
      </c>
      <c r="MH9" s="1312" t="str">
        <f t="shared" si="198"/>
        <v>8.8</v>
      </c>
      <c r="MI9" s="858" t="str">
        <f t="shared" si="199"/>
        <v>A</v>
      </c>
      <c r="MJ9" s="859">
        <f t="shared" si="200"/>
        <v>4</v>
      </c>
      <c r="MK9" s="859" t="str">
        <f t="shared" si="201"/>
        <v>4.0</v>
      </c>
      <c r="ML9" s="781">
        <v>4</v>
      </c>
      <c r="MM9" s="860">
        <v>4</v>
      </c>
      <c r="MN9" s="1313">
        <v>8.4</v>
      </c>
      <c r="MO9" s="522">
        <v>7</v>
      </c>
      <c r="MP9" s="522"/>
      <c r="MQ9" s="855">
        <f t="shared" si="202"/>
        <v>7.6</v>
      </c>
      <c r="MR9" s="856">
        <f t="shared" si="203"/>
        <v>7.6</v>
      </c>
      <c r="MS9" s="1312" t="str">
        <f t="shared" si="204"/>
        <v>7.6</v>
      </c>
      <c r="MT9" s="858" t="str">
        <f t="shared" si="205"/>
        <v>B</v>
      </c>
      <c r="MU9" s="859">
        <f t="shared" si="206"/>
        <v>3</v>
      </c>
      <c r="MV9" s="859" t="str">
        <f t="shared" si="207"/>
        <v>3.0</v>
      </c>
      <c r="MW9" s="781">
        <v>2</v>
      </c>
      <c r="MX9" s="860">
        <v>2</v>
      </c>
      <c r="MY9" s="1719">
        <f t="shared" si="208"/>
        <v>15</v>
      </c>
      <c r="MZ9" s="1720">
        <f t="shared" si="209"/>
        <v>3.5</v>
      </c>
      <c r="NA9" s="1721" t="str">
        <f t="shared" si="210"/>
        <v>3.50</v>
      </c>
    </row>
    <row r="10" spans="1:365" ht="21.75" customHeight="1" x14ac:dyDescent="0.25">
      <c r="A10" s="221">
        <v>13</v>
      </c>
      <c r="B10" s="221" t="s">
        <v>152</v>
      </c>
      <c r="C10" s="222" t="s">
        <v>177</v>
      </c>
      <c r="D10" s="223" t="s">
        <v>178</v>
      </c>
      <c r="E10" s="224" t="s">
        <v>116</v>
      </c>
      <c r="F10" s="225"/>
      <c r="G10" s="238" t="s">
        <v>439</v>
      </c>
      <c r="H10" s="231" t="s">
        <v>17</v>
      </c>
      <c r="I10" s="323" t="s">
        <v>24</v>
      </c>
      <c r="J10" s="335">
        <v>7</v>
      </c>
      <c r="K10" s="176" t="str">
        <f t="shared" si="0"/>
        <v>7.0</v>
      </c>
      <c r="L10" s="51" t="str">
        <f t="shared" si="1"/>
        <v>B</v>
      </c>
      <c r="M10" s="57">
        <f t="shared" si="2"/>
        <v>3</v>
      </c>
      <c r="N10" s="67" t="str">
        <f t="shared" si="3"/>
        <v>3.0</v>
      </c>
      <c r="O10" s="335">
        <v>7</v>
      </c>
      <c r="P10" s="176" t="str">
        <f t="shared" si="4"/>
        <v>7.0</v>
      </c>
      <c r="Q10" s="118" t="str">
        <f t="shared" si="5"/>
        <v>B</v>
      </c>
      <c r="R10" s="117">
        <f t="shared" si="6"/>
        <v>3</v>
      </c>
      <c r="S10" s="1192" t="str">
        <f t="shared" si="7"/>
        <v>3.0</v>
      </c>
      <c r="T10" s="1188">
        <v>5</v>
      </c>
      <c r="U10" s="135">
        <v>3</v>
      </c>
      <c r="V10" s="136">
        <v>6</v>
      </c>
      <c r="W10" s="5">
        <f t="shared" si="8"/>
        <v>3.8</v>
      </c>
      <c r="X10" s="6">
        <f t="shared" si="9"/>
        <v>5.6</v>
      </c>
      <c r="Y10" s="176" t="str">
        <f t="shared" si="10"/>
        <v>5.6</v>
      </c>
      <c r="Z10" s="8" t="str">
        <f t="shared" si="11"/>
        <v>C</v>
      </c>
      <c r="AA10" s="7">
        <f t="shared" si="12"/>
        <v>2</v>
      </c>
      <c r="AB10" s="7" t="str">
        <f t="shared" si="13"/>
        <v>2.0</v>
      </c>
      <c r="AC10" s="10">
        <v>2</v>
      </c>
      <c r="AD10" s="27">
        <v>2</v>
      </c>
      <c r="AE10" s="83">
        <v>7.3</v>
      </c>
      <c r="AF10" s="4">
        <v>6</v>
      </c>
      <c r="AG10" s="309"/>
      <c r="AH10" s="5">
        <f t="shared" si="14"/>
        <v>6.5</v>
      </c>
      <c r="AI10" s="25">
        <f t="shared" si="15"/>
        <v>6.5</v>
      </c>
      <c r="AJ10" s="176" t="str">
        <f t="shared" si="16"/>
        <v>6.5</v>
      </c>
      <c r="AK10" s="118" t="str">
        <f t="shared" si="17"/>
        <v>C+</v>
      </c>
      <c r="AL10" s="117">
        <f t="shared" si="18"/>
        <v>2.5</v>
      </c>
      <c r="AM10" s="117" t="str">
        <f t="shared" si="19"/>
        <v>2.5</v>
      </c>
      <c r="AN10" s="10">
        <v>3</v>
      </c>
      <c r="AO10" s="314">
        <v>3</v>
      </c>
      <c r="AP10" s="83">
        <v>9</v>
      </c>
      <c r="AQ10" s="98">
        <v>7</v>
      </c>
      <c r="AR10" s="289"/>
      <c r="AS10" s="5">
        <f t="shared" si="20"/>
        <v>7.8</v>
      </c>
      <c r="AT10" s="25">
        <f t="shared" si="21"/>
        <v>7.8</v>
      </c>
      <c r="AU10" s="176" t="str">
        <f t="shared" si="22"/>
        <v>7.8</v>
      </c>
      <c r="AV10" s="118" t="str">
        <f t="shared" si="23"/>
        <v>B</v>
      </c>
      <c r="AW10" s="117">
        <f t="shared" si="24"/>
        <v>3</v>
      </c>
      <c r="AX10" s="117" t="str">
        <f t="shared" si="25"/>
        <v>3.0</v>
      </c>
      <c r="AY10" s="291">
        <v>4</v>
      </c>
      <c r="AZ10" s="27">
        <v>4</v>
      </c>
      <c r="BA10" s="77">
        <v>7.4</v>
      </c>
      <c r="BB10" s="97">
        <v>6</v>
      </c>
      <c r="BC10" s="299"/>
      <c r="BD10" s="5">
        <f t="shared" si="26"/>
        <v>6.6</v>
      </c>
      <c r="BE10" s="25">
        <f t="shared" si="27"/>
        <v>6.6</v>
      </c>
      <c r="BF10" s="176" t="str">
        <f t="shared" si="28"/>
        <v>6.6</v>
      </c>
      <c r="BG10" s="302" t="str">
        <f t="shared" si="29"/>
        <v>C+</v>
      </c>
      <c r="BH10" s="7">
        <f t="shared" si="30"/>
        <v>2.5</v>
      </c>
      <c r="BI10" s="7" t="str">
        <f t="shared" si="31"/>
        <v>2.5</v>
      </c>
      <c r="BJ10" s="305">
        <v>2</v>
      </c>
      <c r="BK10" s="314">
        <v>2</v>
      </c>
      <c r="BL10" s="362">
        <v>8</v>
      </c>
      <c r="BM10" s="97">
        <v>9</v>
      </c>
      <c r="BN10" s="299"/>
      <c r="BO10" s="5">
        <f t="shared" si="32"/>
        <v>8.6</v>
      </c>
      <c r="BP10" s="25">
        <f t="shared" si="33"/>
        <v>8.6</v>
      </c>
      <c r="BQ10" s="176" t="str">
        <f t="shared" si="34"/>
        <v>8.6</v>
      </c>
      <c r="BR10" s="302" t="str">
        <f t="shared" si="35"/>
        <v>A</v>
      </c>
      <c r="BS10" s="7">
        <f t="shared" si="36"/>
        <v>4</v>
      </c>
      <c r="BT10" s="7" t="str">
        <f t="shared" si="37"/>
        <v>4.0</v>
      </c>
      <c r="BU10" s="305">
        <v>2</v>
      </c>
      <c r="BV10" s="27">
        <v>2</v>
      </c>
      <c r="BW10" s="89">
        <v>7.8</v>
      </c>
      <c r="BX10" s="97">
        <v>8</v>
      </c>
      <c r="BY10" s="299"/>
      <c r="BZ10" s="5">
        <f t="shared" si="38"/>
        <v>7.9</v>
      </c>
      <c r="CA10" s="25">
        <f t="shared" si="39"/>
        <v>7.9</v>
      </c>
      <c r="CB10" s="176" t="str">
        <f t="shared" si="40"/>
        <v>7.9</v>
      </c>
      <c r="CC10" s="118" t="str">
        <f t="shared" si="41"/>
        <v>B</v>
      </c>
      <c r="CD10" s="117">
        <f t="shared" si="42"/>
        <v>3</v>
      </c>
      <c r="CE10" s="7" t="str">
        <f t="shared" si="43"/>
        <v>3.0</v>
      </c>
      <c r="CF10" s="10">
        <v>3</v>
      </c>
      <c r="CG10" s="27">
        <v>3</v>
      </c>
      <c r="CH10" s="111">
        <f t="shared" si="44"/>
        <v>16</v>
      </c>
      <c r="CI10" s="109">
        <f t="shared" si="45"/>
        <v>2.84375</v>
      </c>
      <c r="CJ10" s="105" t="str">
        <f t="shared" si="46"/>
        <v>2.84</v>
      </c>
      <c r="CK10" s="106" t="str">
        <f t="shared" si="47"/>
        <v>Lên lớp</v>
      </c>
      <c r="CL10" s="107">
        <f t="shared" si="48"/>
        <v>16</v>
      </c>
      <c r="CM10" s="108">
        <f t="shared" si="49"/>
        <v>2.84375</v>
      </c>
      <c r="CN10" s="106" t="str">
        <f t="shared" si="50"/>
        <v>Lên lớp</v>
      </c>
      <c r="CP10" s="139">
        <v>8.6</v>
      </c>
      <c r="CQ10" s="140">
        <v>6</v>
      </c>
      <c r="CR10" s="459"/>
      <c r="CS10" s="5">
        <f t="shared" si="51"/>
        <v>7</v>
      </c>
      <c r="CT10" s="25">
        <f t="shared" si="52"/>
        <v>7</v>
      </c>
      <c r="CU10" s="176" t="str">
        <f t="shared" si="53"/>
        <v>7.0</v>
      </c>
      <c r="CV10" s="8" t="str">
        <f t="shared" si="54"/>
        <v>B</v>
      </c>
      <c r="CW10" s="7">
        <f t="shared" si="55"/>
        <v>3</v>
      </c>
      <c r="CX10" s="7" t="str">
        <f t="shared" si="56"/>
        <v>3.0</v>
      </c>
      <c r="CY10" s="10">
        <v>3</v>
      </c>
      <c r="CZ10" s="27">
        <v>3</v>
      </c>
      <c r="DA10" s="122">
        <v>6</v>
      </c>
      <c r="DB10" s="121">
        <v>6</v>
      </c>
      <c r="DC10" s="121"/>
      <c r="DD10" s="5">
        <f t="shared" si="57"/>
        <v>6</v>
      </c>
      <c r="DE10" s="25">
        <f t="shared" si="58"/>
        <v>6</v>
      </c>
      <c r="DF10" s="176" t="str">
        <f t="shared" si="59"/>
        <v>6.0</v>
      </c>
      <c r="DG10" s="118" t="str">
        <f t="shared" si="60"/>
        <v>C</v>
      </c>
      <c r="DH10" s="117">
        <f t="shared" si="61"/>
        <v>2</v>
      </c>
      <c r="DI10" s="117" t="str">
        <f t="shared" si="62"/>
        <v>2.0</v>
      </c>
      <c r="DJ10" s="10">
        <v>2</v>
      </c>
      <c r="DK10" s="27">
        <v>2</v>
      </c>
      <c r="DL10" s="122">
        <v>7.9</v>
      </c>
      <c r="DM10" s="97">
        <v>9</v>
      </c>
      <c r="DN10" s="299"/>
      <c r="DO10" s="543">
        <f t="shared" si="63"/>
        <v>8.6</v>
      </c>
      <c r="DP10" s="25">
        <f t="shared" si="64"/>
        <v>8.6</v>
      </c>
      <c r="DQ10" s="176" t="str">
        <f t="shared" si="65"/>
        <v>8.6</v>
      </c>
      <c r="DR10" s="118" t="str">
        <f t="shared" si="66"/>
        <v>A</v>
      </c>
      <c r="DS10" s="117">
        <f t="shared" si="67"/>
        <v>4</v>
      </c>
      <c r="DT10" s="117" t="str">
        <f t="shared" si="68"/>
        <v>4.0</v>
      </c>
      <c r="DU10" s="10">
        <v>4</v>
      </c>
      <c r="DV10" s="27">
        <v>4</v>
      </c>
      <c r="DW10" s="508">
        <v>7.6</v>
      </c>
      <c r="DX10" s="97">
        <v>6</v>
      </c>
      <c r="DY10" s="299"/>
      <c r="DZ10" s="5">
        <f t="shared" si="69"/>
        <v>6.6</v>
      </c>
      <c r="EA10" s="25">
        <f t="shared" si="70"/>
        <v>6.6</v>
      </c>
      <c r="EB10" s="176" t="str">
        <f t="shared" si="71"/>
        <v>6.6</v>
      </c>
      <c r="EC10" s="118" t="str">
        <f t="shared" si="72"/>
        <v>C+</v>
      </c>
      <c r="ED10" s="117">
        <f t="shared" si="73"/>
        <v>2.5</v>
      </c>
      <c r="EE10" s="117" t="str">
        <f t="shared" si="74"/>
        <v>2.5</v>
      </c>
      <c r="EF10" s="10">
        <v>2</v>
      </c>
      <c r="EG10" s="27">
        <v>2</v>
      </c>
      <c r="EH10" s="122">
        <v>7.2</v>
      </c>
      <c r="EI10" s="97">
        <v>8</v>
      </c>
      <c r="EJ10" s="299"/>
      <c r="EK10" s="5">
        <f t="shared" si="75"/>
        <v>7.7</v>
      </c>
      <c r="EL10" s="25">
        <f t="shared" si="76"/>
        <v>7.7</v>
      </c>
      <c r="EM10" s="176" t="str">
        <f t="shared" si="77"/>
        <v>7.7</v>
      </c>
      <c r="EN10" s="118" t="str">
        <f t="shared" si="78"/>
        <v>B</v>
      </c>
      <c r="EO10" s="117">
        <f t="shared" si="79"/>
        <v>3</v>
      </c>
      <c r="EP10" s="117" t="str">
        <f t="shared" si="80"/>
        <v>3.0</v>
      </c>
      <c r="EQ10" s="10">
        <v>2</v>
      </c>
      <c r="ER10" s="27">
        <v>2</v>
      </c>
      <c r="ES10" s="122">
        <v>8.6</v>
      </c>
      <c r="ET10" s="454">
        <v>7.5</v>
      </c>
      <c r="EU10" s="549"/>
      <c r="EV10" s="5">
        <f t="shared" si="81"/>
        <v>7.9</v>
      </c>
      <c r="EW10" s="25">
        <f t="shared" si="82"/>
        <v>7.9</v>
      </c>
      <c r="EX10" s="176" t="str">
        <f t="shared" si="83"/>
        <v>7.9</v>
      </c>
      <c r="EY10" s="118" t="str">
        <f t="shared" si="84"/>
        <v>B</v>
      </c>
      <c r="EZ10" s="117">
        <f t="shared" si="85"/>
        <v>3</v>
      </c>
      <c r="FA10" s="117" t="str">
        <f t="shared" si="86"/>
        <v>3.0</v>
      </c>
      <c r="FB10" s="10">
        <v>3</v>
      </c>
      <c r="FC10" s="27">
        <v>3</v>
      </c>
      <c r="FD10" s="362">
        <v>8.4</v>
      </c>
      <c r="FE10" s="97">
        <v>9</v>
      </c>
      <c r="FF10" s="97"/>
      <c r="FG10" s="5">
        <f t="shared" si="87"/>
        <v>8.8000000000000007</v>
      </c>
      <c r="FH10" s="25">
        <f t="shared" si="88"/>
        <v>8.8000000000000007</v>
      </c>
      <c r="FI10" s="176" t="str">
        <f t="shared" si="89"/>
        <v>8.8</v>
      </c>
      <c r="FJ10" s="118" t="str">
        <f t="shared" si="90"/>
        <v>A</v>
      </c>
      <c r="FK10" s="117">
        <f t="shared" si="91"/>
        <v>4</v>
      </c>
      <c r="FL10" s="117" t="str">
        <f t="shared" si="92"/>
        <v>4.0</v>
      </c>
      <c r="FM10" s="10">
        <v>2</v>
      </c>
      <c r="FN10" s="27">
        <v>2</v>
      </c>
      <c r="FO10" s="122">
        <v>8</v>
      </c>
      <c r="FP10" s="97">
        <v>8</v>
      </c>
      <c r="FQ10" s="97"/>
      <c r="FR10" s="5">
        <f t="shared" si="93"/>
        <v>8</v>
      </c>
      <c r="FS10" s="25">
        <f t="shared" si="94"/>
        <v>8</v>
      </c>
      <c r="FT10" s="176" t="str">
        <f t="shared" si="95"/>
        <v>8.0</v>
      </c>
      <c r="FU10" s="118" t="str">
        <f t="shared" si="96"/>
        <v>B+</v>
      </c>
      <c r="FV10" s="117">
        <f t="shared" si="97"/>
        <v>3.5</v>
      </c>
      <c r="FW10" s="117" t="str">
        <f t="shared" si="98"/>
        <v>3.5</v>
      </c>
      <c r="FX10" s="10">
        <v>2</v>
      </c>
      <c r="FY10" s="27">
        <v>2</v>
      </c>
      <c r="FZ10" s="111">
        <f t="shared" si="99"/>
        <v>20</v>
      </c>
      <c r="GA10" s="824">
        <f t="shared" si="100"/>
        <v>3.2</v>
      </c>
      <c r="GB10" s="105" t="str">
        <f t="shared" si="101"/>
        <v>3.20</v>
      </c>
      <c r="GC10" s="121" t="str">
        <f t="shared" si="102"/>
        <v>Lên lớp</v>
      </c>
      <c r="GD10" s="825">
        <f t="shared" si="103"/>
        <v>36</v>
      </c>
      <c r="GE10" s="824">
        <f t="shared" si="104"/>
        <v>3.0416666666666665</v>
      </c>
      <c r="GF10" s="105" t="str">
        <f t="shared" si="105"/>
        <v>3.04</v>
      </c>
      <c r="GG10" s="826">
        <f t="shared" si="106"/>
        <v>36</v>
      </c>
      <c r="GH10" s="827">
        <f t="shared" si="107"/>
        <v>7.4805555555555543</v>
      </c>
      <c r="GI10" s="828">
        <f t="shared" si="108"/>
        <v>3.0416666666666665</v>
      </c>
      <c r="GJ10" s="829" t="str">
        <f t="shared" si="109"/>
        <v>Lên lớp</v>
      </c>
      <c r="GL10" s="122">
        <v>8.3000000000000007</v>
      </c>
      <c r="GM10" s="97">
        <v>9</v>
      </c>
      <c r="GN10" s="97"/>
      <c r="GO10" s="5">
        <f t="shared" si="120"/>
        <v>8.6999999999999993</v>
      </c>
      <c r="GP10" s="25">
        <f t="shared" si="121"/>
        <v>8.6999999999999993</v>
      </c>
      <c r="GQ10" s="176" t="str">
        <f t="shared" si="110"/>
        <v>8.7</v>
      </c>
      <c r="GR10" s="118" t="str">
        <f t="shared" si="111"/>
        <v>A</v>
      </c>
      <c r="GS10" s="117">
        <f t="shared" si="112"/>
        <v>4</v>
      </c>
      <c r="GT10" s="117" t="str">
        <f t="shared" si="113"/>
        <v>4.0</v>
      </c>
      <c r="GU10" s="10">
        <v>4</v>
      </c>
      <c r="GV10" s="27">
        <v>4</v>
      </c>
      <c r="GW10" s="122">
        <v>9</v>
      </c>
      <c r="GX10" s="97">
        <v>8</v>
      </c>
      <c r="GY10" s="97"/>
      <c r="GZ10" s="5">
        <f t="shared" si="122"/>
        <v>8.4</v>
      </c>
      <c r="HA10" s="25">
        <f t="shared" si="123"/>
        <v>8.4</v>
      </c>
      <c r="HB10" s="176" t="str">
        <f t="shared" si="124"/>
        <v>8.4</v>
      </c>
      <c r="HC10" s="118" t="str">
        <f t="shared" si="125"/>
        <v>B+</v>
      </c>
      <c r="HD10" s="117">
        <f t="shared" si="126"/>
        <v>3.5</v>
      </c>
      <c r="HE10" s="117" t="str">
        <f t="shared" si="127"/>
        <v>3.5</v>
      </c>
      <c r="HF10" s="10">
        <v>3</v>
      </c>
      <c r="HG10" s="27">
        <v>3</v>
      </c>
      <c r="HH10" s="122">
        <v>7.3</v>
      </c>
      <c r="HI10" s="97">
        <v>8</v>
      </c>
      <c r="HJ10" s="97"/>
      <c r="HK10" s="5">
        <f t="shared" si="128"/>
        <v>7.7</v>
      </c>
      <c r="HL10" s="25">
        <f t="shared" si="129"/>
        <v>7.7</v>
      </c>
      <c r="HM10" s="176" t="str">
        <f t="shared" si="130"/>
        <v>7.7</v>
      </c>
      <c r="HN10" s="118" t="str">
        <f t="shared" si="131"/>
        <v>B</v>
      </c>
      <c r="HO10" s="117">
        <f t="shared" si="132"/>
        <v>3</v>
      </c>
      <c r="HP10" s="117" t="str">
        <f t="shared" si="133"/>
        <v>3.0</v>
      </c>
      <c r="HQ10" s="10">
        <v>2</v>
      </c>
      <c r="HR10" s="27">
        <v>2</v>
      </c>
      <c r="HS10" s="31">
        <v>7.6</v>
      </c>
      <c r="HT10" s="800">
        <v>8</v>
      </c>
      <c r="HU10" s="800"/>
      <c r="HV10" s="855">
        <f t="shared" si="134"/>
        <v>7.8</v>
      </c>
      <c r="HW10" s="856">
        <f t="shared" si="135"/>
        <v>7.8</v>
      </c>
      <c r="HX10" s="857" t="str">
        <f t="shared" si="136"/>
        <v>7.8</v>
      </c>
      <c r="HY10" s="858" t="str">
        <f t="shared" si="137"/>
        <v>B</v>
      </c>
      <c r="HZ10" s="859">
        <f t="shared" si="138"/>
        <v>3</v>
      </c>
      <c r="IA10" s="859" t="str">
        <f t="shared" si="139"/>
        <v>3.0</v>
      </c>
      <c r="IB10" s="781">
        <v>2</v>
      </c>
      <c r="IC10" s="860">
        <v>2</v>
      </c>
      <c r="ID10" s="122">
        <v>9</v>
      </c>
      <c r="IE10" s="97">
        <v>7</v>
      </c>
      <c r="IF10" s="299"/>
      <c r="IG10" s="5">
        <f t="shared" si="140"/>
        <v>7.8</v>
      </c>
      <c r="IH10" s="25">
        <f t="shared" si="141"/>
        <v>7.8</v>
      </c>
      <c r="II10" s="176" t="str">
        <f t="shared" si="142"/>
        <v>7.8</v>
      </c>
      <c r="IJ10" s="118" t="str">
        <f t="shared" si="143"/>
        <v>B</v>
      </c>
      <c r="IK10" s="117">
        <f t="shared" si="144"/>
        <v>3</v>
      </c>
      <c r="IL10" s="117" t="str">
        <f t="shared" si="145"/>
        <v>3.0</v>
      </c>
      <c r="IM10" s="10">
        <v>2</v>
      </c>
      <c r="IN10" s="27">
        <v>2</v>
      </c>
      <c r="IO10" s="122">
        <v>8.8000000000000007</v>
      </c>
      <c r="IP10" s="97">
        <v>8</v>
      </c>
      <c r="IQ10" s="97"/>
      <c r="IR10" s="5">
        <f t="shared" si="146"/>
        <v>8.3000000000000007</v>
      </c>
      <c r="IS10" s="25">
        <f t="shared" si="147"/>
        <v>8.3000000000000007</v>
      </c>
      <c r="IT10" s="176" t="str">
        <f t="shared" si="148"/>
        <v>8.3</v>
      </c>
      <c r="IU10" s="118" t="str">
        <f t="shared" si="149"/>
        <v>B+</v>
      </c>
      <c r="IV10" s="117">
        <f t="shared" si="150"/>
        <v>3.5</v>
      </c>
      <c r="IW10" s="117" t="str">
        <f t="shared" si="151"/>
        <v>3.5</v>
      </c>
      <c r="IX10" s="10">
        <v>2</v>
      </c>
      <c r="IY10" s="27">
        <v>2</v>
      </c>
      <c r="IZ10" s="122">
        <v>8.6</v>
      </c>
      <c r="JA10" s="97">
        <v>8</v>
      </c>
      <c r="JB10" s="97"/>
      <c r="JC10" s="5">
        <f t="shared" si="152"/>
        <v>8.1999999999999993</v>
      </c>
      <c r="JD10" s="25">
        <f t="shared" si="153"/>
        <v>8.1999999999999993</v>
      </c>
      <c r="JE10" s="176" t="str">
        <f t="shared" si="154"/>
        <v>8.2</v>
      </c>
      <c r="JF10" s="118" t="str">
        <f t="shared" si="155"/>
        <v>B+</v>
      </c>
      <c r="JG10" s="117">
        <f t="shared" si="156"/>
        <v>3.5</v>
      </c>
      <c r="JH10" s="117" t="str">
        <f t="shared" si="157"/>
        <v>3.5</v>
      </c>
      <c r="JI10" s="10">
        <v>4</v>
      </c>
      <c r="JJ10" s="27">
        <v>4</v>
      </c>
      <c r="JK10" s="122">
        <v>9</v>
      </c>
      <c r="JL10" s="97">
        <v>8</v>
      </c>
      <c r="JM10" s="97"/>
      <c r="JN10" s="5">
        <f t="shared" si="158"/>
        <v>8.4</v>
      </c>
      <c r="JO10" s="25">
        <f t="shared" si="159"/>
        <v>8.4</v>
      </c>
      <c r="JP10" s="176" t="str">
        <f t="shared" si="160"/>
        <v>8.4</v>
      </c>
      <c r="JQ10" s="118" t="str">
        <f t="shared" si="161"/>
        <v>B+</v>
      </c>
      <c r="JR10" s="117">
        <f t="shared" si="162"/>
        <v>3.5</v>
      </c>
      <c r="JS10" s="117" t="str">
        <f t="shared" si="163"/>
        <v>3.5</v>
      </c>
      <c r="JT10" s="10">
        <v>2</v>
      </c>
      <c r="JU10" s="27">
        <v>2</v>
      </c>
      <c r="JV10" s="884">
        <f t="shared" si="164"/>
        <v>21</v>
      </c>
      <c r="JW10" s="885">
        <f t="shared" si="165"/>
        <v>3.4523809523809526</v>
      </c>
      <c r="JX10" s="886" t="str">
        <f t="shared" si="166"/>
        <v>3.45</v>
      </c>
      <c r="JY10" s="521" t="str">
        <f t="shared" si="167"/>
        <v>Lên lớp</v>
      </c>
      <c r="JZ10" s="887">
        <f t="shared" si="168"/>
        <v>57</v>
      </c>
      <c r="KA10" s="885">
        <f t="shared" si="169"/>
        <v>3.192982456140351</v>
      </c>
      <c r="KB10" s="886" t="str">
        <f t="shared" si="170"/>
        <v>3.19</v>
      </c>
      <c r="KC10" s="888">
        <f t="shared" si="171"/>
        <v>21</v>
      </c>
      <c r="KD10" s="889">
        <f t="shared" si="172"/>
        <v>8.2285714285714295</v>
      </c>
      <c r="KE10" s="890">
        <f t="shared" si="173"/>
        <v>3.4523809523809526</v>
      </c>
      <c r="KF10" s="891">
        <f t="shared" si="174"/>
        <v>57</v>
      </c>
      <c r="KG10" s="892">
        <f t="shared" si="175"/>
        <v>7.7561403508771924</v>
      </c>
      <c r="KH10" s="893">
        <f t="shared" si="176"/>
        <v>3.192982456140351</v>
      </c>
      <c r="KI10" s="521" t="str">
        <f t="shared" si="177"/>
        <v>Lên lớp</v>
      </c>
      <c r="KJ10" s="424"/>
      <c r="KK10" s="31">
        <v>7</v>
      </c>
      <c r="KL10" s="800">
        <v>9</v>
      </c>
      <c r="KM10" s="5"/>
      <c r="KN10" s="5">
        <f t="shared" si="178"/>
        <v>8.1999999999999993</v>
      </c>
      <c r="KO10" s="25">
        <f t="shared" si="114"/>
        <v>8.1999999999999993</v>
      </c>
      <c r="KP10" s="176" t="str">
        <f t="shared" si="179"/>
        <v>8.2</v>
      </c>
      <c r="KQ10" s="118" t="str">
        <f t="shared" si="115"/>
        <v>B+</v>
      </c>
      <c r="KR10" s="117">
        <f t="shared" si="180"/>
        <v>3.5</v>
      </c>
      <c r="KS10" s="117" t="str">
        <f t="shared" si="116"/>
        <v>3.5</v>
      </c>
      <c r="KT10" s="10">
        <v>2</v>
      </c>
      <c r="KU10" s="27">
        <v>2</v>
      </c>
      <c r="KV10" s="31">
        <v>9.1999999999999993</v>
      </c>
      <c r="KW10" s="800">
        <v>10</v>
      </c>
      <c r="KX10" s="5"/>
      <c r="KY10" s="855">
        <f t="shared" si="181"/>
        <v>9.6999999999999993</v>
      </c>
      <c r="KZ10" s="856">
        <f t="shared" si="182"/>
        <v>9.6999999999999993</v>
      </c>
      <c r="LA10" s="857" t="str">
        <f t="shared" si="183"/>
        <v>9.7</v>
      </c>
      <c r="LB10" s="858" t="str">
        <f t="shared" si="184"/>
        <v>A</v>
      </c>
      <c r="LC10" s="859">
        <f t="shared" si="185"/>
        <v>4</v>
      </c>
      <c r="LD10" s="859" t="str">
        <f t="shared" si="186"/>
        <v>4.0</v>
      </c>
      <c r="LE10" s="781">
        <v>2</v>
      </c>
      <c r="LF10" s="860">
        <v>2</v>
      </c>
      <c r="LG10" s="122">
        <v>8.3000000000000007</v>
      </c>
      <c r="LH10" s="97">
        <v>8</v>
      </c>
      <c r="LI10" s="97"/>
      <c r="LJ10" s="760">
        <f t="shared" si="187"/>
        <v>8.1</v>
      </c>
      <c r="LK10" s="761">
        <f t="shared" si="188"/>
        <v>8.1</v>
      </c>
      <c r="LL10" s="762" t="str">
        <f t="shared" si="189"/>
        <v>8.1</v>
      </c>
      <c r="LM10" s="763" t="str">
        <f t="shared" si="190"/>
        <v>B+</v>
      </c>
      <c r="LN10" s="764">
        <f t="shared" si="191"/>
        <v>3.5</v>
      </c>
      <c r="LO10" s="764" t="str">
        <f t="shared" si="192"/>
        <v>3.5</v>
      </c>
      <c r="LP10" s="765">
        <v>3</v>
      </c>
      <c r="LQ10" s="766">
        <v>3</v>
      </c>
      <c r="LR10" s="31">
        <v>7.2</v>
      </c>
      <c r="LS10" s="800">
        <v>9</v>
      </c>
      <c r="LT10" s="5"/>
      <c r="LU10" s="855">
        <f t="shared" si="193"/>
        <v>8.3000000000000007</v>
      </c>
      <c r="LV10" s="856">
        <f t="shared" si="194"/>
        <v>8.3000000000000007</v>
      </c>
      <c r="LW10" s="857" t="str">
        <f t="shared" si="195"/>
        <v>8.3</v>
      </c>
      <c r="LX10" s="858" t="str">
        <f t="shared" si="117"/>
        <v>B+</v>
      </c>
      <c r="LY10" s="859">
        <f t="shared" si="118"/>
        <v>3.5</v>
      </c>
      <c r="LZ10" s="859" t="str">
        <f t="shared" si="119"/>
        <v>3.5</v>
      </c>
      <c r="MA10" s="781">
        <v>2</v>
      </c>
      <c r="MB10" s="860">
        <v>2</v>
      </c>
      <c r="MC10" s="1668">
        <v>8.6</v>
      </c>
      <c r="MD10" s="1694">
        <v>9</v>
      </c>
      <c r="ME10" s="9"/>
      <c r="MF10" s="855">
        <f t="shared" si="196"/>
        <v>8.8000000000000007</v>
      </c>
      <c r="MG10" s="856">
        <f t="shared" si="197"/>
        <v>8.8000000000000007</v>
      </c>
      <c r="MH10" s="1312" t="str">
        <f t="shared" si="198"/>
        <v>8.8</v>
      </c>
      <c r="MI10" s="858" t="str">
        <f t="shared" si="199"/>
        <v>A</v>
      </c>
      <c r="MJ10" s="859">
        <f t="shared" si="200"/>
        <v>4</v>
      </c>
      <c r="MK10" s="859" t="str">
        <f t="shared" si="201"/>
        <v>4.0</v>
      </c>
      <c r="ML10" s="781">
        <v>4</v>
      </c>
      <c r="MM10" s="860">
        <v>4</v>
      </c>
      <c r="MN10" s="1313">
        <v>8.1999999999999993</v>
      </c>
      <c r="MO10" s="522">
        <v>7</v>
      </c>
      <c r="MP10" s="522"/>
      <c r="MQ10" s="855">
        <f t="shared" si="202"/>
        <v>7.5</v>
      </c>
      <c r="MR10" s="856">
        <f t="shared" si="203"/>
        <v>7.5</v>
      </c>
      <c r="MS10" s="1312" t="str">
        <f t="shared" si="204"/>
        <v>7.5</v>
      </c>
      <c r="MT10" s="858" t="str">
        <f t="shared" si="205"/>
        <v>B</v>
      </c>
      <c r="MU10" s="859">
        <f t="shared" si="206"/>
        <v>3</v>
      </c>
      <c r="MV10" s="859" t="str">
        <f t="shared" si="207"/>
        <v>3.0</v>
      </c>
      <c r="MW10" s="781">
        <v>2</v>
      </c>
      <c r="MX10" s="860">
        <v>2</v>
      </c>
      <c r="MY10" s="1719">
        <f t="shared" si="208"/>
        <v>15</v>
      </c>
      <c r="MZ10" s="1720">
        <f t="shared" si="209"/>
        <v>3.6333333333333333</v>
      </c>
      <c r="NA10" s="1721" t="str">
        <f t="shared" si="210"/>
        <v>3.63</v>
      </c>
    </row>
    <row r="11" spans="1:365" ht="21.75" customHeight="1" x14ac:dyDescent="0.25">
      <c r="A11" s="221">
        <v>15</v>
      </c>
      <c r="B11" s="221" t="s">
        <v>152</v>
      </c>
      <c r="C11" s="222" t="s">
        <v>181</v>
      </c>
      <c r="D11" s="223" t="s">
        <v>167</v>
      </c>
      <c r="E11" s="224" t="s">
        <v>146</v>
      </c>
      <c r="F11" s="225"/>
      <c r="G11" s="238" t="s">
        <v>439</v>
      </c>
      <c r="H11" s="231" t="s">
        <v>17</v>
      </c>
      <c r="I11" s="323" t="s">
        <v>382</v>
      </c>
      <c r="J11" s="335">
        <v>6.3</v>
      </c>
      <c r="K11" s="176" t="str">
        <f t="shared" si="0"/>
        <v>6.3</v>
      </c>
      <c r="L11" s="51" t="str">
        <f t="shared" si="1"/>
        <v>C</v>
      </c>
      <c r="M11" s="57">
        <f t="shared" si="2"/>
        <v>2</v>
      </c>
      <c r="N11" s="67" t="str">
        <f t="shared" si="3"/>
        <v>2.0</v>
      </c>
      <c r="O11" s="335">
        <v>6</v>
      </c>
      <c r="P11" s="176" t="str">
        <f t="shared" si="4"/>
        <v>6.0</v>
      </c>
      <c r="Q11" s="118" t="str">
        <f t="shared" si="5"/>
        <v>C</v>
      </c>
      <c r="R11" s="117">
        <f t="shared" si="6"/>
        <v>2</v>
      </c>
      <c r="S11" s="1192" t="str">
        <f t="shared" si="7"/>
        <v>2.0</v>
      </c>
      <c r="T11" s="1188">
        <v>6.4</v>
      </c>
      <c r="U11" s="135">
        <v>4</v>
      </c>
      <c r="V11" s="136"/>
      <c r="W11" s="5">
        <f t="shared" si="8"/>
        <v>5</v>
      </c>
      <c r="X11" s="6">
        <f t="shared" si="9"/>
        <v>5</v>
      </c>
      <c r="Y11" s="176" t="str">
        <f t="shared" si="10"/>
        <v>5.0</v>
      </c>
      <c r="Z11" s="8" t="str">
        <f t="shared" si="11"/>
        <v>D+</v>
      </c>
      <c r="AA11" s="7">
        <f t="shared" si="12"/>
        <v>1.5</v>
      </c>
      <c r="AB11" s="7" t="str">
        <f t="shared" si="13"/>
        <v>1.5</v>
      </c>
      <c r="AC11" s="10">
        <v>2</v>
      </c>
      <c r="AD11" s="27">
        <v>2</v>
      </c>
      <c r="AE11" s="33">
        <v>6.2</v>
      </c>
      <c r="AF11" s="4">
        <v>4</v>
      </c>
      <c r="AG11" s="309"/>
      <c r="AH11" s="5">
        <f t="shared" si="14"/>
        <v>4.9000000000000004</v>
      </c>
      <c r="AI11" s="25">
        <f t="shared" si="15"/>
        <v>4.9000000000000004</v>
      </c>
      <c r="AJ11" s="176" t="str">
        <f t="shared" si="16"/>
        <v>4.9</v>
      </c>
      <c r="AK11" s="118" t="str">
        <f t="shared" si="17"/>
        <v>D</v>
      </c>
      <c r="AL11" s="117">
        <f t="shared" si="18"/>
        <v>1</v>
      </c>
      <c r="AM11" s="117" t="str">
        <f t="shared" si="19"/>
        <v>1.0</v>
      </c>
      <c r="AN11" s="10">
        <v>3</v>
      </c>
      <c r="AO11" s="314">
        <v>3</v>
      </c>
      <c r="AP11" s="83">
        <v>7.3</v>
      </c>
      <c r="AQ11" s="98">
        <v>6</v>
      </c>
      <c r="AR11" s="289"/>
      <c r="AS11" s="5">
        <f t="shared" si="20"/>
        <v>6.5</v>
      </c>
      <c r="AT11" s="25">
        <f t="shared" si="21"/>
        <v>6.5</v>
      </c>
      <c r="AU11" s="176" t="str">
        <f t="shared" si="22"/>
        <v>6.5</v>
      </c>
      <c r="AV11" s="118" t="str">
        <f t="shared" si="23"/>
        <v>C+</v>
      </c>
      <c r="AW11" s="117">
        <f t="shared" si="24"/>
        <v>2.5</v>
      </c>
      <c r="AX11" s="117" t="str">
        <f t="shared" si="25"/>
        <v>2.5</v>
      </c>
      <c r="AY11" s="291">
        <v>4</v>
      </c>
      <c r="AZ11" s="27">
        <v>4</v>
      </c>
      <c r="BA11" s="77">
        <v>6.4</v>
      </c>
      <c r="BB11" s="97">
        <v>4</v>
      </c>
      <c r="BC11" s="299"/>
      <c r="BD11" s="5">
        <f t="shared" si="26"/>
        <v>5</v>
      </c>
      <c r="BE11" s="25">
        <f t="shared" si="27"/>
        <v>5</v>
      </c>
      <c r="BF11" s="176" t="str">
        <f t="shared" si="28"/>
        <v>5.0</v>
      </c>
      <c r="BG11" s="302" t="str">
        <f t="shared" si="29"/>
        <v>D+</v>
      </c>
      <c r="BH11" s="7">
        <f t="shared" si="30"/>
        <v>1.5</v>
      </c>
      <c r="BI11" s="7" t="str">
        <f t="shared" si="31"/>
        <v>1.5</v>
      </c>
      <c r="BJ11" s="305">
        <v>2</v>
      </c>
      <c r="BK11" s="314">
        <v>2</v>
      </c>
      <c r="BL11" s="362">
        <v>8</v>
      </c>
      <c r="BM11" s="97">
        <v>8</v>
      </c>
      <c r="BN11" s="299"/>
      <c r="BO11" s="5">
        <f t="shared" si="32"/>
        <v>8</v>
      </c>
      <c r="BP11" s="25">
        <f t="shared" si="33"/>
        <v>8</v>
      </c>
      <c r="BQ11" s="176" t="str">
        <f t="shared" si="34"/>
        <v>8.0</v>
      </c>
      <c r="BR11" s="302" t="str">
        <f t="shared" si="35"/>
        <v>B+</v>
      </c>
      <c r="BS11" s="7">
        <f t="shared" si="36"/>
        <v>3.5</v>
      </c>
      <c r="BT11" s="7" t="str">
        <f t="shared" si="37"/>
        <v>3.5</v>
      </c>
      <c r="BU11" s="305">
        <v>2</v>
      </c>
      <c r="BV11" s="27">
        <v>2</v>
      </c>
      <c r="BW11" s="89">
        <v>7</v>
      </c>
      <c r="BX11" s="97">
        <v>4</v>
      </c>
      <c r="BY11" s="299"/>
      <c r="BZ11" s="5">
        <f t="shared" si="38"/>
        <v>5.2</v>
      </c>
      <c r="CA11" s="25">
        <f t="shared" si="39"/>
        <v>5.2</v>
      </c>
      <c r="CB11" s="176" t="str">
        <f t="shared" si="40"/>
        <v>5.2</v>
      </c>
      <c r="CC11" s="118" t="str">
        <f t="shared" si="41"/>
        <v>D+</v>
      </c>
      <c r="CD11" s="117">
        <f t="shared" si="42"/>
        <v>1.5</v>
      </c>
      <c r="CE11" s="7" t="str">
        <f t="shared" si="43"/>
        <v>1.5</v>
      </c>
      <c r="CF11" s="10">
        <v>3</v>
      </c>
      <c r="CG11" s="27">
        <v>3</v>
      </c>
      <c r="CH11" s="111">
        <f t="shared" si="44"/>
        <v>16</v>
      </c>
      <c r="CI11" s="109">
        <f t="shared" si="45"/>
        <v>1.90625</v>
      </c>
      <c r="CJ11" s="105" t="str">
        <f t="shared" si="46"/>
        <v>1.91</v>
      </c>
      <c r="CK11" s="106" t="str">
        <f t="shared" si="47"/>
        <v>Lên lớp</v>
      </c>
      <c r="CL11" s="107">
        <f t="shared" si="48"/>
        <v>16</v>
      </c>
      <c r="CM11" s="108">
        <f t="shared" si="49"/>
        <v>1.90625</v>
      </c>
      <c r="CN11" s="106" t="str">
        <f t="shared" si="50"/>
        <v>Lên lớp</v>
      </c>
      <c r="CP11" s="139">
        <v>8.1</v>
      </c>
      <c r="CQ11" s="141">
        <v>8</v>
      </c>
      <c r="CR11" s="459"/>
      <c r="CS11" s="5">
        <f t="shared" si="51"/>
        <v>8</v>
      </c>
      <c r="CT11" s="25">
        <f t="shared" si="52"/>
        <v>8</v>
      </c>
      <c r="CU11" s="176" t="str">
        <f t="shared" si="53"/>
        <v>8.0</v>
      </c>
      <c r="CV11" s="8" t="str">
        <f t="shared" si="54"/>
        <v>B+</v>
      </c>
      <c r="CW11" s="7">
        <f t="shared" si="55"/>
        <v>3.5</v>
      </c>
      <c r="CX11" s="7" t="str">
        <f t="shared" si="56"/>
        <v>3.5</v>
      </c>
      <c r="CY11" s="10">
        <v>3</v>
      </c>
      <c r="CZ11" s="27">
        <v>3</v>
      </c>
      <c r="DA11" s="122">
        <v>7.8</v>
      </c>
      <c r="DB11" s="121">
        <v>5</v>
      </c>
      <c r="DC11" s="121"/>
      <c r="DD11" s="5">
        <f t="shared" si="57"/>
        <v>6.1</v>
      </c>
      <c r="DE11" s="25">
        <f t="shared" si="58"/>
        <v>6.1</v>
      </c>
      <c r="DF11" s="176" t="str">
        <f t="shared" si="59"/>
        <v>6.1</v>
      </c>
      <c r="DG11" s="118" t="str">
        <f t="shared" si="60"/>
        <v>C</v>
      </c>
      <c r="DH11" s="117">
        <f t="shared" si="61"/>
        <v>2</v>
      </c>
      <c r="DI11" s="117" t="str">
        <f t="shared" si="62"/>
        <v>2.0</v>
      </c>
      <c r="DJ11" s="10">
        <v>2</v>
      </c>
      <c r="DK11" s="27">
        <v>2</v>
      </c>
      <c r="DL11" s="122">
        <v>8.4</v>
      </c>
      <c r="DM11" s="97">
        <v>7</v>
      </c>
      <c r="DN11" s="299"/>
      <c r="DO11" s="543">
        <f t="shared" si="63"/>
        <v>7.6</v>
      </c>
      <c r="DP11" s="25">
        <f t="shared" si="64"/>
        <v>7.6</v>
      </c>
      <c r="DQ11" s="176" t="str">
        <f t="shared" si="65"/>
        <v>7.6</v>
      </c>
      <c r="DR11" s="118" t="str">
        <f t="shared" si="66"/>
        <v>B</v>
      </c>
      <c r="DS11" s="117">
        <f t="shared" si="67"/>
        <v>3</v>
      </c>
      <c r="DT11" s="117" t="str">
        <f t="shared" si="68"/>
        <v>3.0</v>
      </c>
      <c r="DU11" s="10">
        <v>4</v>
      </c>
      <c r="DV11" s="27">
        <v>4</v>
      </c>
      <c r="DW11" s="508">
        <v>8</v>
      </c>
      <c r="DX11" s="97">
        <v>4</v>
      </c>
      <c r="DY11" s="299"/>
      <c r="DZ11" s="5">
        <f t="shared" si="69"/>
        <v>5.6</v>
      </c>
      <c r="EA11" s="25">
        <f t="shared" si="70"/>
        <v>5.6</v>
      </c>
      <c r="EB11" s="176" t="str">
        <f t="shared" si="71"/>
        <v>5.6</v>
      </c>
      <c r="EC11" s="118" t="str">
        <f t="shared" si="72"/>
        <v>C</v>
      </c>
      <c r="ED11" s="117">
        <f t="shared" si="73"/>
        <v>2</v>
      </c>
      <c r="EE11" s="117" t="str">
        <f t="shared" si="74"/>
        <v>2.0</v>
      </c>
      <c r="EF11" s="10">
        <v>2</v>
      </c>
      <c r="EG11" s="27">
        <v>2</v>
      </c>
      <c r="EH11" s="122">
        <v>6.8</v>
      </c>
      <c r="EI11" s="97">
        <v>8</v>
      </c>
      <c r="EJ11" s="299"/>
      <c r="EK11" s="5">
        <f t="shared" si="75"/>
        <v>7.5</v>
      </c>
      <c r="EL11" s="25">
        <f t="shared" si="76"/>
        <v>7.5</v>
      </c>
      <c r="EM11" s="176" t="str">
        <f t="shared" si="77"/>
        <v>7.5</v>
      </c>
      <c r="EN11" s="118" t="str">
        <f t="shared" si="78"/>
        <v>B</v>
      </c>
      <c r="EO11" s="117">
        <f t="shared" si="79"/>
        <v>3</v>
      </c>
      <c r="EP11" s="117" t="str">
        <f t="shared" si="80"/>
        <v>3.0</v>
      </c>
      <c r="EQ11" s="10">
        <v>2</v>
      </c>
      <c r="ER11" s="27">
        <v>2</v>
      </c>
      <c r="ES11" s="122">
        <v>8</v>
      </c>
      <c r="ET11" s="97">
        <v>8</v>
      </c>
      <c r="EU11" s="549"/>
      <c r="EV11" s="5">
        <f t="shared" si="81"/>
        <v>8</v>
      </c>
      <c r="EW11" s="25">
        <f t="shared" si="82"/>
        <v>8</v>
      </c>
      <c r="EX11" s="176" t="str">
        <f t="shared" si="83"/>
        <v>8.0</v>
      </c>
      <c r="EY11" s="118" t="str">
        <f t="shared" si="84"/>
        <v>B+</v>
      </c>
      <c r="EZ11" s="117">
        <f t="shared" si="85"/>
        <v>3.5</v>
      </c>
      <c r="FA11" s="117" t="str">
        <f t="shared" si="86"/>
        <v>3.5</v>
      </c>
      <c r="FB11" s="10">
        <v>3</v>
      </c>
      <c r="FC11" s="27">
        <v>3</v>
      </c>
      <c r="FD11" s="362">
        <v>6.4</v>
      </c>
      <c r="FE11" s="97">
        <v>7</v>
      </c>
      <c r="FF11" s="97"/>
      <c r="FG11" s="5">
        <f t="shared" si="87"/>
        <v>6.8</v>
      </c>
      <c r="FH11" s="25">
        <f t="shared" si="88"/>
        <v>6.8</v>
      </c>
      <c r="FI11" s="176" t="str">
        <f t="shared" si="89"/>
        <v>6.8</v>
      </c>
      <c r="FJ11" s="118" t="str">
        <f t="shared" si="90"/>
        <v>C+</v>
      </c>
      <c r="FK11" s="117">
        <f t="shared" si="91"/>
        <v>2.5</v>
      </c>
      <c r="FL11" s="117" t="str">
        <f t="shared" si="92"/>
        <v>2.5</v>
      </c>
      <c r="FM11" s="10">
        <v>2</v>
      </c>
      <c r="FN11" s="27">
        <v>2</v>
      </c>
      <c r="FO11" s="122">
        <v>7.7</v>
      </c>
      <c r="FP11" s="97">
        <v>7</v>
      </c>
      <c r="FQ11" s="97"/>
      <c r="FR11" s="5">
        <f t="shared" si="93"/>
        <v>7.3</v>
      </c>
      <c r="FS11" s="25">
        <f t="shared" si="94"/>
        <v>7.3</v>
      </c>
      <c r="FT11" s="176" t="str">
        <f t="shared" si="95"/>
        <v>7.3</v>
      </c>
      <c r="FU11" s="118" t="str">
        <f t="shared" si="96"/>
        <v>B</v>
      </c>
      <c r="FV11" s="117">
        <f t="shared" si="97"/>
        <v>3</v>
      </c>
      <c r="FW11" s="117" t="str">
        <f t="shared" si="98"/>
        <v>3.0</v>
      </c>
      <c r="FX11" s="10">
        <v>2</v>
      </c>
      <c r="FY11" s="27">
        <v>2</v>
      </c>
      <c r="FZ11" s="111">
        <f t="shared" si="99"/>
        <v>20</v>
      </c>
      <c r="GA11" s="824">
        <f t="shared" si="100"/>
        <v>2.9</v>
      </c>
      <c r="GB11" s="105" t="str">
        <f t="shared" si="101"/>
        <v>2.90</v>
      </c>
      <c r="GC11" s="121" t="str">
        <f t="shared" si="102"/>
        <v>Lên lớp</v>
      </c>
      <c r="GD11" s="825">
        <f t="shared" si="103"/>
        <v>36</v>
      </c>
      <c r="GE11" s="824">
        <f t="shared" si="104"/>
        <v>2.4583333333333335</v>
      </c>
      <c r="GF11" s="105" t="str">
        <f t="shared" si="105"/>
        <v>2.46</v>
      </c>
      <c r="GG11" s="826">
        <f t="shared" si="106"/>
        <v>36</v>
      </c>
      <c r="GH11" s="827">
        <f t="shared" si="107"/>
        <v>6.5916666666666659</v>
      </c>
      <c r="GI11" s="828">
        <f t="shared" si="108"/>
        <v>2.4583333333333335</v>
      </c>
      <c r="GJ11" s="829" t="str">
        <f t="shared" si="109"/>
        <v>Lên lớp</v>
      </c>
      <c r="GL11" s="122">
        <v>7.3</v>
      </c>
      <c r="GM11" s="97">
        <v>9</v>
      </c>
      <c r="GN11" s="97"/>
      <c r="GO11" s="5">
        <f t="shared" si="120"/>
        <v>8.3000000000000007</v>
      </c>
      <c r="GP11" s="25">
        <f t="shared" si="121"/>
        <v>8.3000000000000007</v>
      </c>
      <c r="GQ11" s="176" t="str">
        <f t="shared" si="110"/>
        <v>8.3</v>
      </c>
      <c r="GR11" s="118" t="str">
        <f t="shared" si="111"/>
        <v>B+</v>
      </c>
      <c r="GS11" s="117">
        <f t="shared" si="112"/>
        <v>3.5</v>
      </c>
      <c r="GT11" s="117" t="str">
        <f t="shared" si="113"/>
        <v>3.5</v>
      </c>
      <c r="GU11" s="10">
        <v>4</v>
      </c>
      <c r="GV11" s="27">
        <v>4</v>
      </c>
      <c r="GW11" s="122">
        <v>9</v>
      </c>
      <c r="GX11" s="97">
        <v>9</v>
      </c>
      <c r="GY11" s="97"/>
      <c r="GZ11" s="5">
        <f t="shared" si="122"/>
        <v>9</v>
      </c>
      <c r="HA11" s="25">
        <f t="shared" si="123"/>
        <v>9</v>
      </c>
      <c r="HB11" s="176" t="str">
        <f t="shared" si="124"/>
        <v>9.0</v>
      </c>
      <c r="HC11" s="118" t="str">
        <f t="shared" si="125"/>
        <v>A</v>
      </c>
      <c r="HD11" s="117">
        <f t="shared" si="126"/>
        <v>4</v>
      </c>
      <c r="HE11" s="117" t="str">
        <f t="shared" si="127"/>
        <v>4.0</v>
      </c>
      <c r="HF11" s="10">
        <v>3</v>
      </c>
      <c r="HG11" s="27">
        <v>3</v>
      </c>
      <c r="HH11" s="122">
        <v>7.3</v>
      </c>
      <c r="HI11" s="97">
        <v>8</v>
      </c>
      <c r="HJ11" s="97"/>
      <c r="HK11" s="5">
        <f t="shared" si="128"/>
        <v>7.7</v>
      </c>
      <c r="HL11" s="25">
        <f t="shared" si="129"/>
        <v>7.7</v>
      </c>
      <c r="HM11" s="176" t="str">
        <f t="shared" si="130"/>
        <v>7.7</v>
      </c>
      <c r="HN11" s="118" t="str">
        <f t="shared" si="131"/>
        <v>B</v>
      </c>
      <c r="HO11" s="117">
        <f t="shared" si="132"/>
        <v>3</v>
      </c>
      <c r="HP11" s="117" t="str">
        <f t="shared" si="133"/>
        <v>3.0</v>
      </c>
      <c r="HQ11" s="10">
        <v>2</v>
      </c>
      <c r="HR11" s="27">
        <v>2</v>
      </c>
      <c r="HS11" s="31">
        <v>7.6</v>
      </c>
      <c r="HT11" s="800">
        <v>7</v>
      </c>
      <c r="HU11" s="800"/>
      <c r="HV11" s="855">
        <f t="shared" si="134"/>
        <v>7.2</v>
      </c>
      <c r="HW11" s="856">
        <f t="shared" si="135"/>
        <v>7.2</v>
      </c>
      <c r="HX11" s="857" t="str">
        <f t="shared" si="136"/>
        <v>7.2</v>
      </c>
      <c r="HY11" s="858" t="str">
        <f t="shared" si="137"/>
        <v>B</v>
      </c>
      <c r="HZ11" s="859">
        <f t="shared" si="138"/>
        <v>3</v>
      </c>
      <c r="IA11" s="859" t="str">
        <f t="shared" si="139"/>
        <v>3.0</v>
      </c>
      <c r="IB11" s="781">
        <v>2</v>
      </c>
      <c r="IC11" s="860">
        <v>2</v>
      </c>
      <c r="ID11" s="122">
        <v>7.4</v>
      </c>
      <c r="IE11" s="97">
        <v>6</v>
      </c>
      <c r="IF11" s="299"/>
      <c r="IG11" s="5">
        <f t="shared" si="140"/>
        <v>6.6</v>
      </c>
      <c r="IH11" s="25">
        <f t="shared" si="141"/>
        <v>6.6</v>
      </c>
      <c r="II11" s="176" t="str">
        <f t="shared" si="142"/>
        <v>6.6</v>
      </c>
      <c r="IJ11" s="118" t="str">
        <f t="shared" si="143"/>
        <v>C+</v>
      </c>
      <c r="IK11" s="117">
        <f t="shared" si="144"/>
        <v>2.5</v>
      </c>
      <c r="IL11" s="117" t="str">
        <f t="shared" si="145"/>
        <v>2.5</v>
      </c>
      <c r="IM11" s="10">
        <v>2</v>
      </c>
      <c r="IN11" s="27">
        <v>2</v>
      </c>
      <c r="IO11" s="122">
        <v>7.6</v>
      </c>
      <c r="IP11" s="97">
        <v>8</v>
      </c>
      <c r="IQ11" s="97"/>
      <c r="IR11" s="5">
        <f t="shared" si="146"/>
        <v>7.8</v>
      </c>
      <c r="IS11" s="25">
        <f t="shared" si="147"/>
        <v>7.8</v>
      </c>
      <c r="IT11" s="176" t="str">
        <f t="shared" si="148"/>
        <v>7.8</v>
      </c>
      <c r="IU11" s="118" t="str">
        <f t="shared" si="149"/>
        <v>B</v>
      </c>
      <c r="IV11" s="117">
        <f t="shared" si="150"/>
        <v>3</v>
      </c>
      <c r="IW11" s="117" t="str">
        <f t="shared" si="151"/>
        <v>3.0</v>
      </c>
      <c r="IX11" s="10">
        <v>2</v>
      </c>
      <c r="IY11" s="27">
        <v>2</v>
      </c>
      <c r="IZ11" s="122">
        <v>8.4</v>
      </c>
      <c r="JA11" s="97">
        <v>9</v>
      </c>
      <c r="JB11" s="97"/>
      <c r="JC11" s="5">
        <f t="shared" si="152"/>
        <v>8.8000000000000007</v>
      </c>
      <c r="JD11" s="25">
        <f t="shared" si="153"/>
        <v>8.8000000000000007</v>
      </c>
      <c r="JE11" s="176" t="str">
        <f t="shared" si="154"/>
        <v>8.8</v>
      </c>
      <c r="JF11" s="118" t="str">
        <f t="shared" si="155"/>
        <v>A</v>
      </c>
      <c r="JG11" s="117">
        <f t="shared" si="156"/>
        <v>4</v>
      </c>
      <c r="JH11" s="117" t="str">
        <f t="shared" si="157"/>
        <v>4.0</v>
      </c>
      <c r="JI11" s="10">
        <v>4</v>
      </c>
      <c r="JJ11" s="27">
        <v>4</v>
      </c>
      <c r="JK11" s="122">
        <v>8.8000000000000007</v>
      </c>
      <c r="JL11" s="97">
        <v>8</v>
      </c>
      <c r="JM11" s="97"/>
      <c r="JN11" s="5">
        <f t="shared" si="158"/>
        <v>8.3000000000000007</v>
      </c>
      <c r="JO11" s="25">
        <f t="shared" si="159"/>
        <v>8.3000000000000007</v>
      </c>
      <c r="JP11" s="176" t="str">
        <f t="shared" si="160"/>
        <v>8.3</v>
      </c>
      <c r="JQ11" s="118" t="str">
        <f t="shared" si="161"/>
        <v>B+</v>
      </c>
      <c r="JR11" s="117">
        <f t="shared" si="162"/>
        <v>3.5</v>
      </c>
      <c r="JS11" s="117" t="str">
        <f t="shared" si="163"/>
        <v>3.5</v>
      </c>
      <c r="JT11" s="10">
        <v>2</v>
      </c>
      <c r="JU11" s="27">
        <v>2</v>
      </c>
      <c r="JV11" s="884">
        <f t="shared" si="164"/>
        <v>21</v>
      </c>
      <c r="JW11" s="885">
        <f t="shared" si="165"/>
        <v>3.4285714285714284</v>
      </c>
      <c r="JX11" s="886" t="str">
        <f t="shared" si="166"/>
        <v>3.43</v>
      </c>
      <c r="JY11" s="521" t="str">
        <f t="shared" si="167"/>
        <v>Lên lớp</v>
      </c>
      <c r="JZ11" s="887">
        <f t="shared" si="168"/>
        <v>57</v>
      </c>
      <c r="KA11" s="885">
        <f t="shared" si="169"/>
        <v>2.8157894736842106</v>
      </c>
      <c r="KB11" s="886" t="str">
        <f t="shared" si="170"/>
        <v>2.82</v>
      </c>
      <c r="KC11" s="888">
        <f t="shared" si="171"/>
        <v>21</v>
      </c>
      <c r="KD11" s="889">
        <f t="shared" si="172"/>
        <v>8.1238095238095251</v>
      </c>
      <c r="KE11" s="890">
        <f t="shared" si="173"/>
        <v>3.4285714285714284</v>
      </c>
      <c r="KF11" s="891">
        <f t="shared" si="174"/>
        <v>57</v>
      </c>
      <c r="KG11" s="892">
        <f t="shared" si="175"/>
        <v>7.1561403508771928</v>
      </c>
      <c r="KH11" s="893">
        <f t="shared" si="176"/>
        <v>2.8157894736842106</v>
      </c>
      <c r="KI11" s="521" t="str">
        <f t="shared" si="177"/>
        <v>Lên lớp</v>
      </c>
      <c r="KJ11" s="424"/>
      <c r="KK11" s="31">
        <v>5.7</v>
      </c>
      <c r="KL11" s="800">
        <v>8</v>
      </c>
      <c r="KM11" s="5"/>
      <c r="KN11" s="5">
        <f t="shared" si="178"/>
        <v>7.1</v>
      </c>
      <c r="KO11" s="25">
        <f t="shared" si="114"/>
        <v>7.1</v>
      </c>
      <c r="KP11" s="176" t="str">
        <f t="shared" si="179"/>
        <v>7.1</v>
      </c>
      <c r="KQ11" s="118" t="str">
        <f t="shared" si="115"/>
        <v>B</v>
      </c>
      <c r="KR11" s="117">
        <f t="shared" si="180"/>
        <v>3</v>
      </c>
      <c r="KS11" s="117" t="str">
        <f t="shared" si="116"/>
        <v>3.0</v>
      </c>
      <c r="KT11" s="10">
        <v>2</v>
      </c>
      <c r="KU11" s="27">
        <v>2</v>
      </c>
      <c r="KV11" s="31">
        <v>8.8000000000000007</v>
      </c>
      <c r="KW11" s="800">
        <v>9</v>
      </c>
      <c r="KX11" s="5"/>
      <c r="KY11" s="855">
        <f t="shared" si="181"/>
        <v>8.9</v>
      </c>
      <c r="KZ11" s="856">
        <f t="shared" si="182"/>
        <v>8.9</v>
      </c>
      <c r="LA11" s="857" t="str">
        <f t="shared" si="183"/>
        <v>8.9</v>
      </c>
      <c r="LB11" s="858" t="str">
        <f t="shared" si="184"/>
        <v>A</v>
      </c>
      <c r="LC11" s="859">
        <f t="shared" si="185"/>
        <v>4</v>
      </c>
      <c r="LD11" s="859" t="str">
        <f t="shared" si="186"/>
        <v>4.0</v>
      </c>
      <c r="LE11" s="781">
        <v>2</v>
      </c>
      <c r="LF11" s="860">
        <v>2</v>
      </c>
      <c r="LG11" s="122">
        <v>8</v>
      </c>
      <c r="LH11" s="97">
        <v>8</v>
      </c>
      <c r="LI11" s="97"/>
      <c r="LJ11" s="760">
        <f t="shared" si="187"/>
        <v>8</v>
      </c>
      <c r="LK11" s="761">
        <f t="shared" si="188"/>
        <v>8</v>
      </c>
      <c r="LL11" s="762" t="str">
        <f t="shared" si="189"/>
        <v>8.0</v>
      </c>
      <c r="LM11" s="763" t="str">
        <f t="shared" si="190"/>
        <v>B+</v>
      </c>
      <c r="LN11" s="764">
        <f t="shared" si="191"/>
        <v>3.5</v>
      </c>
      <c r="LO11" s="764" t="str">
        <f t="shared" si="192"/>
        <v>3.5</v>
      </c>
      <c r="LP11" s="765">
        <v>3</v>
      </c>
      <c r="LQ11" s="766">
        <v>3</v>
      </c>
      <c r="LR11" s="31">
        <v>7.6</v>
      </c>
      <c r="LS11" s="800">
        <v>9</v>
      </c>
      <c r="LT11" s="5"/>
      <c r="LU11" s="855">
        <f t="shared" si="193"/>
        <v>8.4</v>
      </c>
      <c r="LV11" s="856">
        <f t="shared" si="194"/>
        <v>8.4</v>
      </c>
      <c r="LW11" s="857" t="str">
        <f t="shared" si="195"/>
        <v>8.4</v>
      </c>
      <c r="LX11" s="858" t="str">
        <f t="shared" si="117"/>
        <v>B+</v>
      </c>
      <c r="LY11" s="859">
        <f t="shared" si="118"/>
        <v>3.5</v>
      </c>
      <c r="LZ11" s="859" t="str">
        <f t="shared" si="119"/>
        <v>3.5</v>
      </c>
      <c r="MA11" s="781">
        <v>2</v>
      </c>
      <c r="MB11" s="860">
        <v>2</v>
      </c>
      <c r="MC11" s="1668">
        <v>8.1999999999999993</v>
      </c>
      <c r="MD11" s="1694">
        <v>8</v>
      </c>
      <c r="ME11" s="9"/>
      <c r="MF11" s="855">
        <f t="shared" si="196"/>
        <v>8.1</v>
      </c>
      <c r="MG11" s="856">
        <f t="shared" si="197"/>
        <v>8.1</v>
      </c>
      <c r="MH11" s="1312" t="str">
        <f t="shared" si="198"/>
        <v>8.1</v>
      </c>
      <c r="MI11" s="858" t="str">
        <f t="shared" si="199"/>
        <v>B+</v>
      </c>
      <c r="MJ11" s="859">
        <f t="shared" si="200"/>
        <v>3.5</v>
      </c>
      <c r="MK11" s="859" t="str">
        <f t="shared" si="201"/>
        <v>3.5</v>
      </c>
      <c r="ML11" s="781">
        <v>4</v>
      </c>
      <c r="MM11" s="860">
        <v>4</v>
      </c>
      <c r="MN11" s="1313">
        <v>8</v>
      </c>
      <c r="MO11" s="522">
        <v>7</v>
      </c>
      <c r="MP11" s="522"/>
      <c r="MQ11" s="855">
        <f t="shared" si="202"/>
        <v>7.4</v>
      </c>
      <c r="MR11" s="856">
        <f t="shared" si="203"/>
        <v>7.4</v>
      </c>
      <c r="MS11" s="1312" t="str">
        <f t="shared" si="204"/>
        <v>7.4</v>
      </c>
      <c r="MT11" s="858" t="str">
        <f t="shared" si="205"/>
        <v>B</v>
      </c>
      <c r="MU11" s="859">
        <f t="shared" si="206"/>
        <v>3</v>
      </c>
      <c r="MV11" s="859" t="str">
        <f t="shared" si="207"/>
        <v>3.0</v>
      </c>
      <c r="MW11" s="781">
        <v>2</v>
      </c>
      <c r="MX11" s="860">
        <v>2</v>
      </c>
      <c r="MY11" s="1719">
        <f t="shared" si="208"/>
        <v>15</v>
      </c>
      <c r="MZ11" s="1720">
        <f t="shared" si="209"/>
        <v>3.4333333333333331</v>
      </c>
      <c r="NA11" s="1721" t="str">
        <f t="shared" si="210"/>
        <v>3.43</v>
      </c>
    </row>
    <row r="12" spans="1:365" ht="21.75" customHeight="1" x14ac:dyDescent="0.25">
      <c r="A12" s="221">
        <v>16</v>
      </c>
      <c r="B12" s="221" t="s">
        <v>152</v>
      </c>
      <c r="C12" s="222" t="s">
        <v>182</v>
      </c>
      <c r="D12" s="223" t="s">
        <v>183</v>
      </c>
      <c r="E12" s="224" t="s">
        <v>115</v>
      </c>
      <c r="F12" s="225"/>
      <c r="G12" s="238" t="s">
        <v>441</v>
      </c>
      <c r="H12" s="231" t="s">
        <v>17</v>
      </c>
      <c r="I12" s="323" t="s">
        <v>20</v>
      </c>
      <c r="J12" s="335">
        <v>6</v>
      </c>
      <c r="K12" s="176" t="str">
        <f t="shared" si="0"/>
        <v>6.0</v>
      </c>
      <c r="L12" s="51" t="str">
        <f t="shared" si="1"/>
        <v>C</v>
      </c>
      <c r="M12" s="57">
        <f t="shared" si="2"/>
        <v>2</v>
      </c>
      <c r="N12" s="67" t="str">
        <f t="shared" si="3"/>
        <v>2.0</v>
      </c>
      <c r="O12" s="335">
        <v>6</v>
      </c>
      <c r="P12" s="176" t="str">
        <f t="shared" si="4"/>
        <v>6.0</v>
      </c>
      <c r="Q12" s="118" t="str">
        <f t="shared" si="5"/>
        <v>C</v>
      </c>
      <c r="R12" s="117">
        <f t="shared" si="6"/>
        <v>2</v>
      </c>
      <c r="S12" s="1192" t="str">
        <f t="shared" si="7"/>
        <v>2.0</v>
      </c>
      <c r="T12" s="1188">
        <v>6.4</v>
      </c>
      <c r="U12" s="135">
        <v>6</v>
      </c>
      <c r="V12" s="136"/>
      <c r="W12" s="5">
        <f t="shared" si="8"/>
        <v>6.2</v>
      </c>
      <c r="X12" s="6">
        <f t="shared" si="9"/>
        <v>6.2</v>
      </c>
      <c r="Y12" s="176" t="str">
        <f t="shared" si="10"/>
        <v>6.2</v>
      </c>
      <c r="Z12" s="8" t="str">
        <f t="shared" si="11"/>
        <v>C</v>
      </c>
      <c r="AA12" s="7">
        <f t="shared" si="12"/>
        <v>2</v>
      </c>
      <c r="AB12" s="7" t="str">
        <f t="shared" si="13"/>
        <v>2.0</v>
      </c>
      <c r="AC12" s="10">
        <v>2</v>
      </c>
      <c r="AD12" s="27">
        <v>2</v>
      </c>
      <c r="AE12" s="33">
        <v>6.8</v>
      </c>
      <c r="AF12" s="4">
        <v>5</v>
      </c>
      <c r="AG12" s="309"/>
      <c r="AH12" s="5">
        <f t="shared" si="14"/>
        <v>5.7</v>
      </c>
      <c r="AI12" s="25">
        <f t="shared" si="15"/>
        <v>5.7</v>
      </c>
      <c r="AJ12" s="176" t="str">
        <f t="shared" si="16"/>
        <v>5.7</v>
      </c>
      <c r="AK12" s="118" t="str">
        <f t="shared" si="17"/>
        <v>C</v>
      </c>
      <c r="AL12" s="117">
        <f t="shared" si="18"/>
        <v>2</v>
      </c>
      <c r="AM12" s="117" t="str">
        <f t="shared" si="19"/>
        <v>2.0</v>
      </c>
      <c r="AN12" s="10">
        <v>3</v>
      </c>
      <c r="AO12" s="314">
        <v>3</v>
      </c>
      <c r="AP12" s="83">
        <v>8.3000000000000007</v>
      </c>
      <c r="AQ12" s="98">
        <v>7</v>
      </c>
      <c r="AR12" s="289"/>
      <c r="AS12" s="5">
        <f t="shared" si="20"/>
        <v>7.5</v>
      </c>
      <c r="AT12" s="25">
        <f t="shared" si="21"/>
        <v>7.5</v>
      </c>
      <c r="AU12" s="176" t="str">
        <f t="shared" si="22"/>
        <v>7.5</v>
      </c>
      <c r="AV12" s="118" t="str">
        <f t="shared" si="23"/>
        <v>B</v>
      </c>
      <c r="AW12" s="117">
        <f t="shared" si="24"/>
        <v>3</v>
      </c>
      <c r="AX12" s="117" t="str">
        <f t="shared" si="25"/>
        <v>3.0</v>
      </c>
      <c r="AY12" s="291">
        <v>4</v>
      </c>
      <c r="AZ12" s="27">
        <v>4</v>
      </c>
      <c r="BA12" s="77">
        <v>7.4</v>
      </c>
      <c r="BB12" s="97">
        <v>4</v>
      </c>
      <c r="BC12" s="299"/>
      <c r="BD12" s="5">
        <f t="shared" si="26"/>
        <v>5.4</v>
      </c>
      <c r="BE12" s="25">
        <f t="shared" si="27"/>
        <v>5.4</v>
      </c>
      <c r="BF12" s="176" t="str">
        <f t="shared" si="28"/>
        <v>5.4</v>
      </c>
      <c r="BG12" s="302" t="str">
        <f t="shared" si="29"/>
        <v>D+</v>
      </c>
      <c r="BH12" s="7">
        <f t="shared" si="30"/>
        <v>1.5</v>
      </c>
      <c r="BI12" s="7" t="str">
        <f t="shared" si="31"/>
        <v>1.5</v>
      </c>
      <c r="BJ12" s="305">
        <v>2</v>
      </c>
      <c r="BK12" s="314">
        <v>2</v>
      </c>
      <c r="BL12" s="362">
        <v>8.3000000000000007</v>
      </c>
      <c r="BM12" s="97">
        <v>7</v>
      </c>
      <c r="BN12" s="299"/>
      <c r="BO12" s="5">
        <f t="shared" si="32"/>
        <v>7.5</v>
      </c>
      <c r="BP12" s="25">
        <f t="shared" si="33"/>
        <v>7.5</v>
      </c>
      <c r="BQ12" s="176" t="str">
        <f t="shared" si="34"/>
        <v>7.5</v>
      </c>
      <c r="BR12" s="302" t="str">
        <f t="shared" si="35"/>
        <v>B</v>
      </c>
      <c r="BS12" s="7">
        <f t="shared" si="36"/>
        <v>3</v>
      </c>
      <c r="BT12" s="7" t="str">
        <f t="shared" si="37"/>
        <v>3.0</v>
      </c>
      <c r="BU12" s="305">
        <v>2</v>
      </c>
      <c r="BV12" s="27">
        <v>2</v>
      </c>
      <c r="BW12" s="89">
        <v>6.8</v>
      </c>
      <c r="BX12" s="97">
        <v>4</v>
      </c>
      <c r="BY12" s="299"/>
      <c r="BZ12" s="5">
        <f t="shared" si="38"/>
        <v>5.0999999999999996</v>
      </c>
      <c r="CA12" s="25">
        <f t="shared" si="39"/>
        <v>5.0999999999999996</v>
      </c>
      <c r="CB12" s="176" t="str">
        <f t="shared" si="40"/>
        <v>5.1</v>
      </c>
      <c r="CC12" s="118" t="str">
        <f t="shared" si="41"/>
        <v>D+</v>
      </c>
      <c r="CD12" s="117">
        <f t="shared" si="42"/>
        <v>1.5</v>
      </c>
      <c r="CE12" s="7" t="str">
        <f t="shared" si="43"/>
        <v>1.5</v>
      </c>
      <c r="CF12" s="10">
        <v>3</v>
      </c>
      <c r="CG12" s="27">
        <v>3</v>
      </c>
      <c r="CH12" s="111">
        <f t="shared" si="44"/>
        <v>16</v>
      </c>
      <c r="CI12" s="109">
        <f t="shared" si="45"/>
        <v>2.21875</v>
      </c>
      <c r="CJ12" s="105" t="str">
        <f t="shared" si="46"/>
        <v>2.22</v>
      </c>
      <c r="CK12" s="106" t="str">
        <f t="shared" si="47"/>
        <v>Lên lớp</v>
      </c>
      <c r="CL12" s="107">
        <f t="shared" si="48"/>
        <v>16</v>
      </c>
      <c r="CM12" s="108">
        <f t="shared" si="49"/>
        <v>2.21875</v>
      </c>
      <c r="CN12" s="106" t="str">
        <f t="shared" si="50"/>
        <v>Lên lớp</v>
      </c>
      <c r="CP12" s="139">
        <v>7.4</v>
      </c>
      <c r="CQ12" s="140">
        <v>6</v>
      </c>
      <c r="CR12" s="459"/>
      <c r="CS12" s="5">
        <f t="shared" si="51"/>
        <v>6.6</v>
      </c>
      <c r="CT12" s="25">
        <f t="shared" si="52"/>
        <v>6.6</v>
      </c>
      <c r="CU12" s="176" t="str">
        <f t="shared" si="53"/>
        <v>6.6</v>
      </c>
      <c r="CV12" s="8" t="str">
        <f t="shared" si="54"/>
        <v>C+</v>
      </c>
      <c r="CW12" s="7">
        <f t="shared" si="55"/>
        <v>2.5</v>
      </c>
      <c r="CX12" s="7" t="str">
        <f t="shared" si="56"/>
        <v>2.5</v>
      </c>
      <c r="CY12" s="10">
        <v>3</v>
      </c>
      <c r="CZ12" s="27">
        <v>3</v>
      </c>
      <c r="DA12" s="122">
        <v>7.2</v>
      </c>
      <c r="DB12" s="121">
        <v>5</v>
      </c>
      <c r="DC12" s="121"/>
      <c r="DD12" s="5">
        <f t="shared" si="57"/>
        <v>5.9</v>
      </c>
      <c r="DE12" s="25">
        <f t="shared" si="58"/>
        <v>5.9</v>
      </c>
      <c r="DF12" s="176" t="str">
        <f t="shared" si="59"/>
        <v>5.9</v>
      </c>
      <c r="DG12" s="118" t="str">
        <f t="shared" si="60"/>
        <v>C</v>
      </c>
      <c r="DH12" s="117">
        <f t="shared" si="61"/>
        <v>2</v>
      </c>
      <c r="DI12" s="117" t="str">
        <f t="shared" si="62"/>
        <v>2.0</v>
      </c>
      <c r="DJ12" s="10">
        <v>2</v>
      </c>
      <c r="DK12" s="27">
        <v>2</v>
      </c>
      <c r="DL12" s="122">
        <v>7.1</v>
      </c>
      <c r="DM12" s="97">
        <v>7</v>
      </c>
      <c r="DN12" s="299"/>
      <c r="DO12" s="543">
        <f t="shared" si="63"/>
        <v>7</v>
      </c>
      <c r="DP12" s="25">
        <f t="shared" si="64"/>
        <v>7</v>
      </c>
      <c r="DQ12" s="176" t="str">
        <f t="shared" si="65"/>
        <v>7.0</v>
      </c>
      <c r="DR12" s="118" t="str">
        <f t="shared" si="66"/>
        <v>B</v>
      </c>
      <c r="DS12" s="117">
        <f t="shared" si="67"/>
        <v>3</v>
      </c>
      <c r="DT12" s="117" t="str">
        <f t="shared" si="68"/>
        <v>3.0</v>
      </c>
      <c r="DU12" s="10">
        <v>4</v>
      </c>
      <c r="DV12" s="27">
        <v>4</v>
      </c>
      <c r="DW12" s="508">
        <v>8</v>
      </c>
      <c r="DX12" s="97">
        <v>5</v>
      </c>
      <c r="DY12" s="299"/>
      <c r="DZ12" s="5">
        <f t="shared" si="69"/>
        <v>6.2</v>
      </c>
      <c r="EA12" s="25">
        <f t="shared" si="70"/>
        <v>6.2</v>
      </c>
      <c r="EB12" s="176" t="str">
        <f t="shared" si="71"/>
        <v>6.2</v>
      </c>
      <c r="EC12" s="118" t="str">
        <f t="shared" si="72"/>
        <v>C</v>
      </c>
      <c r="ED12" s="117">
        <f t="shared" si="73"/>
        <v>2</v>
      </c>
      <c r="EE12" s="117" t="str">
        <f t="shared" si="74"/>
        <v>2.0</v>
      </c>
      <c r="EF12" s="10">
        <v>2</v>
      </c>
      <c r="EG12" s="27">
        <v>2</v>
      </c>
      <c r="EH12" s="122">
        <v>7.2</v>
      </c>
      <c r="EI12" s="97">
        <v>7</v>
      </c>
      <c r="EJ12" s="299"/>
      <c r="EK12" s="5">
        <f t="shared" si="75"/>
        <v>7.1</v>
      </c>
      <c r="EL12" s="25">
        <f t="shared" si="76"/>
        <v>7.1</v>
      </c>
      <c r="EM12" s="176" t="str">
        <f t="shared" si="77"/>
        <v>7.1</v>
      </c>
      <c r="EN12" s="118" t="str">
        <f t="shared" si="78"/>
        <v>B</v>
      </c>
      <c r="EO12" s="117">
        <f t="shared" si="79"/>
        <v>3</v>
      </c>
      <c r="EP12" s="117" t="str">
        <f t="shared" si="80"/>
        <v>3.0</v>
      </c>
      <c r="EQ12" s="10">
        <v>2</v>
      </c>
      <c r="ER12" s="27">
        <v>2</v>
      </c>
      <c r="ES12" s="122">
        <v>7.6</v>
      </c>
      <c r="ET12" s="97">
        <v>6</v>
      </c>
      <c r="EU12" s="549"/>
      <c r="EV12" s="5">
        <f t="shared" si="81"/>
        <v>6.6</v>
      </c>
      <c r="EW12" s="25">
        <f t="shared" si="82"/>
        <v>6.6</v>
      </c>
      <c r="EX12" s="176" t="str">
        <f t="shared" si="83"/>
        <v>6.6</v>
      </c>
      <c r="EY12" s="118" t="str">
        <f t="shared" si="84"/>
        <v>C+</v>
      </c>
      <c r="EZ12" s="117">
        <f t="shared" si="85"/>
        <v>2.5</v>
      </c>
      <c r="FA12" s="117" t="str">
        <f t="shared" si="86"/>
        <v>2.5</v>
      </c>
      <c r="FB12" s="10">
        <v>3</v>
      </c>
      <c r="FC12" s="27">
        <v>3</v>
      </c>
      <c r="FD12" s="362">
        <v>6.8</v>
      </c>
      <c r="FE12" s="97">
        <v>8</v>
      </c>
      <c r="FF12" s="97"/>
      <c r="FG12" s="5">
        <f t="shared" si="87"/>
        <v>7.5</v>
      </c>
      <c r="FH12" s="25">
        <f t="shared" si="88"/>
        <v>7.5</v>
      </c>
      <c r="FI12" s="176" t="str">
        <f t="shared" si="89"/>
        <v>7.5</v>
      </c>
      <c r="FJ12" s="118" t="str">
        <f t="shared" si="90"/>
        <v>B</v>
      </c>
      <c r="FK12" s="117">
        <f t="shared" si="91"/>
        <v>3</v>
      </c>
      <c r="FL12" s="117" t="str">
        <f t="shared" si="92"/>
        <v>3.0</v>
      </c>
      <c r="FM12" s="10">
        <v>2</v>
      </c>
      <c r="FN12" s="27">
        <v>2</v>
      </c>
      <c r="FO12" s="122">
        <v>7.7</v>
      </c>
      <c r="FP12" s="97">
        <v>7</v>
      </c>
      <c r="FQ12" s="97"/>
      <c r="FR12" s="5">
        <f t="shared" si="93"/>
        <v>7.3</v>
      </c>
      <c r="FS12" s="25">
        <f t="shared" si="94"/>
        <v>7.3</v>
      </c>
      <c r="FT12" s="176" t="str">
        <f t="shared" si="95"/>
        <v>7.3</v>
      </c>
      <c r="FU12" s="118" t="str">
        <f t="shared" si="96"/>
        <v>B</v>
      </c>
      <c r="FV12" s="117">
        <f t="shared" si="97"/>
        <v>3</v>
      </c>
      <c r="FW12" s="117" t="str">
        <f t="shared" si="98"/>
        <v>3.0</v>
      </c>
      <c r="FX12" s="10">
        <v>2</v>
      </c>
      <c r="FY12" s="27">
        <v>2</v>
      </c>
      <c r="FZ12" s="111">
        <f t="shared" si="99"/>
        <v>20</v>
      </c>
      <c r="GA12" s="824">
        <f t="shared" si="100"/>
        <v>2.65</v>
      </c>
      <c r="GB12" s="105" t="str">
        <f t="shared" si="101"/>
        <v>2.65</v>
      </c>
      <c r="GC12" s="121" t="str">
        <f t="shared" si="102"/>
        <v>Lên lớp</v>
      </c>
      <c r="GD12" s="825">
        <f t="shared" si="103"/>
        <v>36</v>
      </c>
      <c r="GE12" s="824">
        <f t="shared" si="104"/>
        <v>2.4583333333333335</v>
      </c>
      <c r="GF12" s="105" t="str">
        <f t="shared" si="105"/>
        <v>2.46</v>
      </c>
      <c r="GG12" s="826">
        <f t="shared" si="106"/>
        <v>36</v>
      </c>
      <c r="GH12" s="827">
        <f t="shared" si="107"/>
        <v>6.5611111111111118</v>
      </c>
      <c r="GI12" s="828">
        <f t="shared" si="108"/>
        <v>2.4583333333333335</v>
      </c>
      <c r="GJ12" s="829" t="str">
        <f t="shared" si="109"/>
        <v>Lên lớp</v>
      </c>
      <c r="GL12" s="122">
        <v>7.1</v>
      </c>
      <c r="GM12" s="97">
        <v>7</v>
      </c>
      <c r="GN12" s="97"/>
      <c r="GO12" s="5">
        <f t="shared" si="120"/>
        <v>7</v>
      </c>
      <c r="GP12" s="25">
        <f t="shared" si="121"/>
        <v>7</v>
      </c>
      <c r="GQ12" s="176" t="str">
        <f t="shared" si="110"/>
        <v>7.0</v>
      </c>
      <c r="GR12" s="118" t="str">
        <f t="shared" si="111"/>
        <v>B</v>
      </c>
      <c r="GS12" s="117">
        <f t="shared" si="112"/>
        <v>3</v>
      </c>
      <c r="GT12" s="117" t="str">
        <f t="shared" si="113"/>
        <v>3.0</v>
      </c>
      <c r="GU12" s="10">
        <v>4</v>
      </c>
      <c r="GV12" s="27">
        <v>4</v>
      </c>
      <c r="GW12" s="122">
        <v>8.6</v>
      </c>
      <c r="GX12" s="97">
        <v>6</v>
      </c>
      <c r="GY12" s="97"/>
      <c r="GZ12" s="5">
        <f t="shared" si="122"/>
        <v>7</v>
      </c>
      <c r="HA12" s="25">
        <f t="shared" si="123"/>
        <v>7</v>
      </c>
      <c r="HB12" s="176" t="str">
        <f t="shared" si="124"/>
        <v>7.0</v>
      </c>
      <c r="HC12" s="118" t="str">
        <f t="shared" si="125"/>
        <v>B</v>
      </c>
      <c r="HD12" s="117">
        <f t="shared" si="126"/>
        <v>3</v>
      </c>
      <c r="HE12" s="117" t="str">
        <f t="shared" si="127"/>
        <v>3.0</v>
      </c>
      <c r="HF12" s="10">
        <v>3</v>
      </c>
      <c r="HG12" s="27">
        <v>3</v>
      </c>
      <c r="HH12" s="122">
        <v>7</v>
      </c>
      <c r="HI12" s="97">
        <v>7</v>
      </c>
      <c r="HJ12" s="97"/>
      <c r="HK12" s="5">
        <f t="shared" si="128"/>
        <v>7</v>
      </c>
      <c r="HL12" s="25">
        <f t="shared" si="129"/>
        <v>7</v>
      </c>
      <c r="HM12" s="176" t="str">
        <f t="shared" si="130"/>
        <v>7.0</v>
      </c>
      <c r="HN12" s="118" t="str">
        <f t="shared" si="131"/>
        <v>B</v>
      </c>
      <c r="HO12" s="117">
        <f t="shared" si="132"/>
        <v>3</v>
      </c>
      <c r="HP12" s="117" t="str">
        <f t="shared" si="133"/>
        <v>3.0</v>
      </c>
      <c r="HQ12" s="10">
        <v>2</v>
      </c>
      <c r="HR12" s="27">
        <v>2</v>
      </c>
      <c r="HS12" s="31">
        <v>7.6</v>
      </c>
      <c r="HT12" s="800">
        <v>6</v>
      </c>
      <c r="HU12" s="800"/>
      <c r="HV12" s="855">
        <f t="shared" si="134"/>
        <v>6.6</v>
      </c>
      <c r="HW12" s="856">
        <f t="shared" si="135"/>
        <v>6.6</v>
      </c>
      <c r="HX12" s="857" t="str">
        <f t="shared" si="136"/>
        <v>6.6</v>
      </c>
      <c r="HY12" s="858" t="str">
        <f t="shared" si="137"/>
        <v>C+</v>
      </c>
      <c r="HZ12" s="859">
        <f t="shared" si="138"/>
        <v>2.5</v>
      </c>
      <c r="IA12" s="859" t="str">
        <f t="shared" si="139"/>
        <v>2.5</v>
      </c>
      <c r="IB12" s="781">
        <v>2</v>
      </c>
      <c r="IC12" s="860">
        <v>2</v>
      </c>
      <c r="ID12" s="122">
        <v>7.8</v>
      </c>
      <c r="IE12" s="97">
        <v>6</v>
      </c>
      <c r="IF12" s="299"/>
      <c r="IG12" s="5">
        <f t="shared" si="140"/>
        <v>6.7</v>
      </c>
      <c r="IH12" s="25">
        <f t="shared" si="141"/>
        <v>6.7</v>
      </c>
      <c r="II12" s="176" t="str">
        <f t="shared" si="142"/>
        <v>6.7</v>
      </c>
      <c r="IJ12" s="118" t="str">
        <f t="shared" si="143"/>
        <v>C+</v>
      </c>
      <c r="IK12" s="117">
        <f t="shared" si="144"/>
        <v>2.5</v>
      </c>
      <c r="IL12" s="117" t="str">
        <f t="shared" si="145"/>
        <v>2.5</v>
      </c>
      <c r="IM12" s="10">
        <v>2</v>
      </c>
      <c r="IN12" s="27">
        <v>2</v>
      </c>
      <c r="IO12" s="122">
        <v>7.6</v>
      </c>
      <c r="IP12" s="97">
        <v>6</v>
      </c>
      <c r="IQ12" s="97"/>
      <c r="IR12" s="5">
        <f t="shared" si="146"/>
        <v>6.6</v>
      </c>
      <c r="IS12" s="25">
        <f t="shared" si="147"/>
        <v>6.6</v>
      </c>
      <c r="IT12" s="176" t="str">
        <f t="shared" si="148"/>
        <v>6.6</v>
      </c>
      <c r="IU12" s="118" t="str">
        <f t="shared" si="149"/>
        <v>C+</v>
      </c>
      <c r="IV12" s="117">
        <f t="shared" si="150"/>
        <v>2.5</v>
      </c>
      <c r="IW12" s="117" t="str">
        <f t="shared" si="151"/>
        <v>2.5</v>
      </c>
      <c r="IX12" s="10">
        <v>2</v>
      </c>
      <c r="IY12" s="27">
        <v>2</v>
      </c>
      <c r="IZ12" s="122">
        <v>7.3</v>
      </c>
      <c r="JA12" s="97">
        <v>7</v>
      </c>
      <c r="JB12" s="97"/>
      <c r="JC12" s="5">
        <f t="shared" si="152"/>
        <v>7.1</v>
      </c>
      <c r="JD12" s="25">
        <f t="shared" si="153"/>
        <v>7.1</v>
      </c>
      <c r="JE12" s="176" t="str">
        <f t="shared" si="154"/>
        <v>7.1</v>
      </c>
      <c r="JF12" s="118" t="str">
        <f t="shared" si="155"/>
        <v>B</v>
      </c>
      <c r="JG12" s="117">
        <f t="shared" si="156"/>
        <v>3</v>
      </c>
      <c r="JH12" s="117" t="str">
        <f t="shared" si="157"/>
        <v>3.0</v>
      </c>
      <c r="JI12" s="10">
        <v>4</v>
      </c>
      <c r="JJ12" s="27">
        <v>4</v>
      </c>
      <c r="JK12" s="122">
        <v>7.8</v>
      </c>
      <c r="JL12" s="97">
        <v>7</v>
      </c>
      <c r="JM12" s="97"/>
      <c r="JN12" s="5">
        <f t="shared" si="158"/>
        <v>7.3</v>
      </c>
      <c r="JO12" s="25">
        <f t="shared" si="159"/>
        <v>7.3</v>
      </c>
      <c r="JP12" s="176" t="str">
        <f t="shared" si="160"/>
        <v>7.3</v>
      </c>
      <c r="JQ12" s="118" t="str">
        <f t="shared" si="161"/>
        <v>B</v>
      </c>
      <c r="JR12" s="117">
        <f t="shared" si="162"/>
        <v>3</v>
      </c>
      <c r="JS12" s="117" t="str">
        <f t="shared" si="163"/>
        <v>3.0</v>
      </c>
      <c r="JT12" s="10">
        <v>2</v>
      </c>
      <c r="JU12" s="27">
        <v>2</v>
      </c>
      <c r="JV12" s="884">
        <f t="shared" si="164"/>
        <v>21</v>
      </c>
      <c r="JW12" s="885">
        <f t="shared" si="165"/>
        <v>2.8571428571428572</v>
      </c>
      <c r="JX12" s="886" t="str">
        <f t="shared" si="166"/>
        <v>2.86</v>
      </c>
      <c r="JY12" s="521" t="str">
        <f t="shared" si="167"/>
        <v>Lên lớp</v>
      </c>
      <c r="JZ12" s="887">
        <f t="shared" si="168"/>
        <v>57</v>
      </c>
      <c r="KA12" s="885">
        <f t="shared" si="169"/>
        <v>2.6052631578947367</v>
      </c>
      <c r="KB12" s="886" t="str">
        <f t="shared" si="170"/>
        <v>2.61</v>
      </c>
      <c r="KC12" s="888">
        <f t="shared" si="171"/>
        <v>21</v>
      </c>
      <c r="KD12" s="889">
        <f t="shared" si="172"/>
        <v>6.9428571428571431</v>
      </c>
      <c r="KE12" s="890">
        <f t="shared" si="173"/>
        <v>2.8571428571428572</v>
      </c>
      <c r="KF12" s="891">
        <f t="shared" si="174"/>
        <v>57</v>
      </c>
      <c r="KG12" s="892">
        <f t="shared" si="175"/>
        <v>6.7017543859649127</v>
      </c>
      <c r="KH12" s="893">
        <f t="shared" si="176"/>
        <v>2.6052631578947367</v>
      </c>
      <c r="KI12" s="521" t="str">
        <f t="shared" si="177"/>
        <v>Lên lớp</v>
      </c>
      <c r="KJ12" s="424"/>
      <c r="KK12" s="31">
        <v>5.7</v>
      </c>
      <c r="KL12" s="800">
        <v>8</v>
      </c>
      <c r="KM12" s="5"/>
      <c r="KN12" s="5">
        <f t="shared" si="178"/>
        <v>7.1</v>
      </c>
      <c r="KO12" s="25">
        <f t="shared" si="114"/>
        <v>7.1</v>
      </c>
      <c r="KP12" s="176" t="str">
        <f t="shared" si="179"/>
        <v>7.1</v>
      </c>
      <c r="KQ12" s="118" t="str">
        <f t="shared" si="115"/>
        <v>B</v>
      </c>
      <c r="KR12" s="117">
        <f t="shared" si="180"/>
        <v>3</v>
      </c>
      <c r="KS12" s="117" t="str">
        <f t="shared" si="116"/>
        <v>3.0</v>
      </c>
      <c r="KT12" s="10">
        <v>2</v>
      </c>
      <c r="KU12" s="27">
        <v>2</v>
      </c>
      <c r="KV12" s="31">
        <v>8.4</v>
      </c>
      <c r="KW12" s="800">
        <v>7</v>
      </c>
      <c r="KX12" s="5"/>
      <c r="KY12" s="855">
        <f t="shared" si="181"/>
        <v>7.6</v>
      </c>
      <c r="KZ12" s="856">
        <f t="shared" si="182"/>
        <v>7.6</v>
      </c>
      <c r="LA12" s="857" t="str">
        <f t="shared" si="183"/>
        <v>7.6</v>
      </c>
      <c r="LB12" s="858" t="str">
        <f t="shared" si="184"/>
        <v>B</v>
      </c>
      <c r="LC12" s="859">
        <f t="shared" si="185"/>
        <v>3</v>
      </c>
      <c r="LD12" s="859" t="str">
        <f t="shared" si="186"/>
        <v>3.0</v>
      </c>
      <c r="LE12" s="781">
        <v>2</v>
      </c>
      <c r="LF12" s="860">
        <v>2</v>
      </c>
      <c r="LG12" s="122">
        <v>7.3</v>
      </c>
      <c r="LH12" s="97">
        <v>7</v>
      </c>
      <c r="LI12" s="97"/>
      <c r="LJ12" s="760">
        <f t="shared" si="187"/>
        <v>7.1</v>
      </c>
      <c r="LK12" s="761">
        <f t="shared" si="188"/>
        <v>7.1</v>
      </c>
      <c r="LL12" s="762" t="str">
        <f t="shared" si="189"/>
        <v>7.1</v>
      </c>
      <c r="LM12" s="763" t="str">
        <f t="shared" si="190"/>
        <v>B</v>
      </c>
      <c r="LN12" s="764">
        <f t="shared" si="191"/>
        <v>3</v>
      </c>
      <c r="LO12" s="764" t="str">
        <f t="shared" si="192"/>
        <v>3.0</v>
      </c>
      <c r="LP12" s="765">
        <v>3</v>
      </c>
      <c r="LQ12" s="766">
        <v>3</v>
      </c>
      <c r="LR12" s="31">
        <v>6.4</v>
      </c>
      <c r="LS12" s="800">
        <v>6</v>
      </c>
      <c r="LT12" s="5"/>
      <c r="LU12" s="855">
        <f t="shared" si="193"/>
        <v>6.2</v>
      </c>
      <c r="LV12" s="856">
        <f t="shared" si="194"/>
        <v>6.2</v>
      </c>
      <c r="LW12" s="857" t="str">
        <f t="shared" si="195"/>
        <v>6.2</v>
      </c>
      <c r="LX12" s="858" t="str">
        <f t="shared" si="117"/>
        <v>C</v>
      </c>
      <c r="LY12" s="859">
        <f t="shared" si="118"/>
        <v>2</v>
      </c>
      <c r="LZ12" s="859" t="str">
        <f t="shared" si="119"/>
        <v>2.0</v>
      </c>
      <c r="MA12" s="781">
        <v>2</v>
      </c>
      <c r="MB12" s="860">
        <v>2</v>
      </c>
      <c r="MC12" s="1668">
        <v>7.4</v>
      </c>
      <c r="MD12" s="1694">
        <v>7</v>
      </c>
      <c r="ME12" s="9"/>
      <c r="MF12" s="855">
        <f t="shared" si="196"/>
        <v>7.2</v>
      </c>
      <c r="MG12" s="856">
        <f t="shared" si="197"/>
        <v>7.2</v>
      </c>
      <c r="MH12" s="1312" t="str">
        <f t="shared" si="198"/>
        <v>7.2</v>
      </c>
      <c r="MI12" s="858" t="str">
        <f t="shared" si="199"/>
        <v>B</v>
      </c>
      <c r="MJ12" s="859">
        <f t="shared" si="200"/>
        <v>3</v>
      </c>
      <c r="MK12" s="859" t="str">
        <f t="shared" si="201"/>
        <v>3.0</v>
      </c>
      <c r="ML12" s="781">
        <v>4</v>
      </c>
      <c r="MM12" s="860">
        <v>4</v>
      </c>
      <c r="MN12" s="1313">
        <v>8.1999999999999993</v>
      </c>
      <c r="MO12" s="522">
        <v>7</v>
      </c>
      <c r="MP12" s="522"/>
      <c r="MQ12" s="855">
        <f t="shared" si="202"/>
        <v>7.5</v>
      </c>
      <c r="MR12" s="856">
        <f t="shared" si="203"/>
        <v>7.5</v>
      </c>
      <c r="MS12" s="1312" t="str">
        <f t="shared" si="204"/>
        <v>7.5</v>
      </c>
      <c r="MT12" s="858" t="str">
        <f t="shared" si="205"/>
        <v>B</v>
      </c>
      <c r="MU12" s="859">
        <f t="shared" si="206"/>
        <v>3</v>
      </c>
      <c r="MV12" s="859" t="str">
        <f t="shared" si="207"/>
        <v>3.0</v>
      </c>
      <c r="MW12" s="781">
        <v>2</v>
      </c>
      <c r="MX12" s="860">
        <v>2</v>
      </c>
      <c r="MY12" s="1719">
        <f t="shared" si="208"/>
        <v>15</v>
      </c>
      <c r="MZ12" s="1720">
        <f t="shared" si="209"/>
        <v>2.8666666666666667</v>
      </c>
      <c r="NA12" s="1721" t="str">
        <f t="shared" si="210"/>
        <v>2.87</v>
      </c>
    </row>
    <row r="13" spans="1:365" ht="21.75" customHeight="1" x14ac:dyDescent="0.25">
      <c r="A13" s="221">
        <v>17</v>
      </c>
      <c r="B13" s="221" t="s">
        <v>152</v>
      </c>
      <c r="C13" s="222" t="s">
        <v>184</v>
      </c>
      <c r="D13" s="223" t="s">
        <v>185</v>
      </c>
      <c r="E13" s="224" t="s">
        <v>111</v>
      </c>
      <c r="F13" s="225"/>
      <c r="G13" s="238" t="s">
        <v>442</v>
      </c>
      <c r="H13" s="231" t="s">
        <v>17</v>
      </c>
      <c r="I13" s="323" t="s">
        <v>464</v>
      </c>
      <c r="J13" s="335">
        <v>6.5</v>
      </c>
      <c r="K13" s="176" t="str">
        <f t="shared" si="0"/>
        <v>6.5</v>
      </c>
      <c r="L13" s="51" t="str">
        <f t="shared" si="1"/>
        <v>C+</v>
      </c>
      <c r="M13" s="57">
        <f t="shared" si="2"/>
        <v>2.5</v>
      </c>
      <c r="N13" s="67" t="str">
        <f t="shared" si="3"/>
        <v>2.5</v>
      </c>
      <c r="O13" s="335">
        <v>6</v>
      </c>
      <c r="P13" s="176" t="str">
        <f t="shared" si="4"/>
        <v>6.0</v>
      </c>
      <c r="Q13" s="118" t="str">
        <f t="shared" si="5"/>
        <v>C</v>
      </c>
      <c r="R13" s="117">
        <f t="shared" si="6"/>
        <v>2</v>
      </c>
      <c r="S13" s="1192" t="str">
        <f t="shared" si="7"/>
        <v>2.0</v>
      </c>
      <c r="T13" s="1188">
        <v>6.4</v>
      </c>
      <c r="U13" s="135">
        <v>5</v>
      </c>
      <c r="V13" s="136"/>
      <c r="W13" s="5">
        <f t="shared" si="8"/>
        <v>5.6</v>
      </c>
      <c r="X13" s="6">
        <f t="shared" si="9"/>
        <v>5.6</v>
      </c>
      <c r="Y13" s="176" t="str">
        <f t="shared" si="10"/>
        <v>5.6</v>
      </c>
      <c r="Z13" s="8" t="str">
        <f t="shared" si="11"/>
        <v>C</v>
      </c>
      <c r="AA13" s="7">
        <f t="shared" si="12"/>
        <v>2</v>
      </c>
      <c r="AB13" s="7" t="str">
        <f t="shared" si="13"/>
        <v>2.0</v>
      </c>
      <c r="AC13" s="10">
        <v>2</v>
      </c>
      <c r="AD13" s="27">
        <v>2</v>
      </c>
      <c r="AE13" s="33">
        <v>8</v>
      </c>
      <c r="AF13" s="4">
        <v>8</v>
      </c>
      <c r="AG13" s="309"/>
      <c r="AH13" s="5">
        <f t="shared" si="14"/>
        <v>8</v>
      </c>
      <c r="AI13" s="25">
        <f t="shared" si="15"/>
        <v>8</v>
      </c>
      <c r="AJ13" s="176" t="str">
        <f t="shared" si="16"/>
        <v>8.0</v>
      </c>
      <c r="AK13" s="118" t="str">
        <f t="shared" si="17"/>
        <v>B+</v>
      </c>
      <c r="AL13" s="117">
        <f t="shared" si="18"/>
        <v>3.5</v>
      </c>
      <c r="AM13" s="117" t="str">
        <f t="shared" si="19"/>
        <v>3.5</v>
      </c>
      <c r="AN13" s="10">
        <v>3</v>
      </c>
      <c r="AO13" s="314">
        <v>3</v>
      </c>
      <c r="AP13" s="83">
        <v>7.7</v>
      </c>
      <c r="AQ13" s="98">
        <v>7</v>
      </c>
      <c r="AR13" s="289"/>
      <c r="AS13" s="5">
        <f t="shared" si="20"/>
        <v>7.3</v>
      </c>
      <c r="AT13" s="25">
        <f t="shared" si="21"/>
        <v>7.3</v>
      </c>
      <c r="AU13" s="176" t="str">
        <f t="shared" si="22"/>
        <v>7.3</v>
      </c>
      <c r="AV13" s="118" t="str">
        <f t="shared" si="23"/>
        <v>B</v>
      </c>
      <c r="AW13" s="117">
        <f t="shared" si="24"/>
        <v>3</v>
      </c>
      <c r="AX13" s="117" t="str">
        <f t="shared" si="25"/>
        <v>3.0</v>
      </c>
      <c r="AY13" s="291">
        <v>4</v>
      </c>
      <c r="AZ13" s="27">
        <v>4</v>
      </c>
      <c r="BA13" s="77">
        <v>6.2</v>
      </c>
      <c r="BB13" s="97">
        <v>6</v>
      </c>
      <c r="BC13" s="299"/>
      <c r="BD13" s="5">
        <f t="shared" si="26"/>
        <v>6.1</v>
      </c>
      <c r="BE13" s="25">
        <f t="shared" si="27"/>
        <v>6.1</v>
      </c>
      <c r="BF13" s="176" t="str">
        <f t="shared" si="28"/>
        <v>6.1</v>
      </c>
      <c r="BG13" s="302" t="str">
        <f t="shared" si="29"/>
        <v>C</v>
      </c>
      <c r="BH13" s="7">
        <f t="shared" si="30"/>
        <v>2</v>
      </c>
      <c r="BI13" s="7" t="str">
        <f t="shared" si="31"/>
        <v>2.0</v>
      </c>
      <c r="BJ13" s="305">
        <v>2</v>
      </c>
      <c r="BK13" s="314">
        <v>2</v>
      </c>
      <c r="BL13" s="362">
        <v>8</v>
      </c>
      <c r="BM13" s="97">
        <v>8</v>
      </c>
      <c r="BN13" s="299"/>
      <c r="BO13" s="5">
        <f t="shared" si="32"/>
        <v>8</v>
      </c>
      <c r="BP13" s="25">
        <f t="shared" si="33"/>
        <v>8</v>
      </c>
      <c r="BQ13" s="176" t="str">
        <f t="shared" si="34"/>
        <v>8.0</v>
      </c>
      <c r="BR13" s="302" t="str">
        <f t="shared" si="35"/>
        <v>B+</v>
      </c>
      <c r="BS13" s="7">
        <f t="shared" si="36"/>
        <v>3.5</v>
      </c>
      <c r="BT13" s="7" t="str">
        <f t="shared" si="37"/>
        <v>3.5</v>
      </c>
      <c r="BU13" s="305">
        <v>2</v>
      </c>
      <c r="BV13" s="27">
        <v>2</v>
      </c>
      <c r="BW13" s="89">
        <v>8.1999999999999993</v>
      </c>
      <c r="BX13" s="97">
        <v>8</v>
      </c>
      <c r="BY13" s="299"/>
      <c r="BZ13" s="5">
        <f t="shared" si="38"/>
        <v>8.1</v>
      </c>
      <c r="CA13" s="25">
        <f t="shared" si="39"/>
        <v>8.1</v>
      </c>
      <c r="CB13" s="176" t="str">
        <f t="shared" si="40"/>
        <v>8.1</v>
      </c>
      <c r="CC13" s="118" t="str">
        <f t="shared" si="41"/>
        <v>B+</v>
      </c>
      <c r="CD13" s="117">
        <f t="shared" si="42"/>
        <v>3.5</v>
      </c>
      <c r="CE13" s="7" t="str">
        <f t="shared" si="43"/>
        <v>3.5</v>
      </c>
      <c r="CF13" s="10">
        <v>3</v>
      </c>
      <c r="CG13" s="27">
        <v>3</v>
      </c>
      <c r="CH13" s="111">
        <f t="shared" si="44"/>
        <v>16</v>
      </c>
      <c r="CI13" s="109">
        <f t="shared" si="45"/>
        <v>3</v>
      </c>
      <c r="CJ13" s="105" t="str">
        <f t="shared" si="46"/>
        <v>3.00</v>
      </c>
      <c r="CK13" s="106" t="str">
        <f t="shared" si="47"/>
        <v>Lên lớp</v>
      </c>
      <c r="CL13" s="107">
        <f t="shared" si="48"/>
        <v>16</v>
      </c>
      <c r="CM13" s="108">
        <f t="shared" si="49"/>
        <v>3</v>
      </c>
      <c r="CN13" s="106" t="str">
        <f t="shared" si="50"/>
        <v>Lên lớp</v>
      </c>
      <c r="CP13" s="139">
        <v>8</v>
      </c>
      <c r="CQ13" s="140">
        <v>8</v>
      </c>
      <c r="CR13" s="459"/>
      <c r="CS13" s="5">
        <f t="shared" si="51"/>
        <v>8</v>
      </c>
      <c r="CT13" s="25">
        <f t="shared" si="52"/>
        <v>8</v>
      </c>
      <c r="CU13" s="176" t="str">
        <f t="shared" si="53"/>
        <v>8.0</v>
      </c>
      <c r="CV13" s="8" t="str">
        <f t="shared" si="54"/>
        <v>B+</v>
      </c>
      <c r="CW13" s="7">
        <f t="shared" si="55"/>
        <v>3.5</v>
      </c>
      <c r="CX13" s="7" t="str">
        <f t="shared" si="56"/>
        <v>3.5</v>
      </c>
      <c r="CY13" s="10">
        <v>3</v>
      </c>
      <c r="CZ13" s="27">
        <v>3</v>
      </c>
      <c r="DA13" s="122">
        <v>5.4</v>
      </c>
      <c r="DB13" s="121">
        <v>7</v>
      </c>
      <c r="DC13" s="121"/>
      <c r="DD13" s="5">
        <f t="shared" si="57"/>
        <v>6.4</v>
      </c>
      <c r="DE13" s="25">
        <f t="shared" si="58"/>
        <v>6.4</v>
      </c>
      <c r="DF13" s="176" t="str">
        <f t="shared" si="59"/>
        <v>6.4</v>
      </c>
      <c r="DG13" s="118" t="str">
        <f t="shared" si="60"/>
        <v>C</v>
      </c>
      <c r="DH13" s="117">
        <f t="shared" si="61"/>
        <v>2</v>
      </c>
      <c r="DI13" s="117" t="str">
        <f t="shared" si="62"/>
        <v>2.0</v>
      </c>
      <c r="DJ13" s="10">
        <v>2</v>
      </c>
      <c r="DK13" s="27">
        <v>2</v>
      </c>
      <c r="DL13" s="122">
        <v>8.3000000000000007</v>
      </c>
      <c r="DM13" s="97">
        <v>9</v>
      </c>
      <c r="DN13" s="299"/>
      <c r="DO13" s="543">
        <f t="shared" si="63"/>
        <v>8.6999999999999993</v>
      </c>
      <c r="DP13" s="25">
        <f t="shared" si="64"/>
        <v>8.6999999999999993</v>
      </c>
      <c r="DQ13" s="176" t="str">
        <f t="shared" si="65"/>
        <v>8.7</v>
      </c>
      <c r="DR13" s="118" t="str">
        <f t="shared" si="66"/>
        <v>A</v>
      </c>
      <c r="DS13" s="117">
        <f t="shared" si="67"/>
        <v>4</v>
      </c>
      <c r="DT13" s="117" t="str">
        <f t="shared" si="68"/>
        <v>4.0</v>
      </c>
      <c r="DU13" s="10">
        <v>4</v>
      </c>
      <c r="DV13" s="27">
        <v>4</v>
      </c>
      <c r="DW13" s="508">
        <v>8</v>
      </c>
      <c r="DX13" s="97">
        <v>7</v>
      </c>
      <c r="DY13" s="299"/>
      <c r="DZ13" s="5">
        <f t="shared" si="69"/>
        <v>7.4</v>
      </c>
      <c r="EA13" s="25">
        <f t="shared" si="70"/>
        <v>7.4</v>
      </c>
      <c r="EB13" s="176" t="str">
        <f t="shared" si="71"/>
        <v>7.4</v>
      </c>
      <c r="EC13" s="118" t="str">
        <f t="shared" si="72"/>
        <v>B</v>
      </c>
      <c r="ED13" s="117">
        <f t="shared" si="73"/>
        <v>3</v>
      </c>
      <c r="EE13" s="117" t="str">
        <f t="shared" si="74"/>
        <v>3.0</v>
      </c>
      <c r="EF13" s="10">
        <v>2</v>
      </c>
      <c r="EG13" s="27">
        <v>2</v>
      </c>
      <c r="EH13" s="122">
        <v>7.2</v>
      </c>
      <c r="EI13" s="97">
        <v>8</v>
      </c>
      <c r="EJ13" s="299"/>
      <c r="EK13" s="5">
        <f t="shared" si="75"/>
        <v>7.7</v>
      </c>
      <c r="EL13" s="25">
        <f t="shared" si="76"/>
        <v>7.7</v>
      </c>
      <c r="EM13" s="176" t="str">
        <f t="shared" si="77"/>
        <v>7.7</v>
      </c>
      <c r="EN13" s="118" t="str">
        <f t="shared" si="78"/>
        <v>B</v>
      </c>
      <c r="EO13" s="117">
        <f t="shared" si="79"/>
        <v>3</v>
      </c>
      <c r="EP13" s="117" t="str">
        <f t="shared" si="80"/>
        <v>3.0</v>
      </c>
      <c r="EQ13" s="10">
        <v>2</v>
      </c>
      <c r="ER13" s="27">
        <v>2</v>
      </c>
      <c r="ES13" s="122">
        <v>8.4</v>
      </c>
      <c r="ET13" s="97">
        <v>8</v>
      </c>
      <c r="EU13" s="549"/>
      <c r="EV13" s="5">
        <f t="shared" si="81"/>
        <v>8.1999999999999993</v>
      </c>
      <c r="EW13" s="25">
        <f t="shared" si="82"/>
        <v>8.1999999999999993</v>
      </c>
      <c r="EX13" s="176" t="str">
        <f t="shared" si="83"/>
        <v>8.2</v>
      </c>
      <c r="EY13" s="118" t="str">
        <f t="shared" si="84"/>
        <v>B+</v>
      </c>
      <c r="EZ13" s="117">
        <f t="shared" si="85"/>
        <v>3.5</v>
      </c>
      <c r="FA13" s="117" t="str">
        <f t="shared" si="86"/>
        <v>3.5</v>
      </c>
      <c r="FB13" s="10">
        <v>3</v>
      </c>
      <c r="FC13" s="27">
        <v>3</v>
      </c>
      <c r="FD13" s="362">
        <v>7.6</v>
      </c>
      <c r="FE13" s="97">
        <v>9</v>
      </c>
      <c r="FF13" s="97"/>
      <c r="FG13" s="5">
        <f t="shared" si="87"/>
        <v>8.4</v>
      </c>
      <c r="FH13" s="25">
        <f t="shared" si="88"/>
        <v>8.4</v>
      </c>
      <c r="FI13" s="176" t="str">
        <f t="shared" si="89"/>
        <v>8.4</v>
      </c>
      <c r="FJ13" s="118" t="str">
        <f t="shared" si="90"/>
        <v>B+</v>
      </c>
      <c r="FK13" s="117">
        <f t="shared" si="91"/>
        <v>3.5</v>
      </c>
      <c r="FL13" s="117" t="str">
        <f t="shared" si="92"/>
        <v>3.5</v>
      </c>
      <c r="FM13" s="10">
        <v>2</v>
      </c>
      <c r="FN13" s="27">
        <v>2</v>
      </c>
      <c r="FO13" s="122">
        <v>7.7</v>
      </c>
      <c r="FP13" s="97">
        <v>8</v>
      </c>
      <c r="FQ13" s="97"/>
      <c r="FR13" s="5">
        <f t="shared" si="93"/>
        <v>7.9</v>
      </c>
      <c r="FS13" s="25">
        <f t="shared" si="94"/>
        <v>7.9</v>
      </c>
      <c r="FT13" s="176" t="str">
        <f t="shared" si="95"/>
        <v>7.9</v>
      </c>
      <c r="FU13" s="118" t="str">
        <f t="shared" si="96"/>
        <v>B</v>
      </c>
      <c r="FV13" s="117">
        <f t="shared" si="97"/>
        <v>3</v>
      </c>
      <c r="FW13" s="117" t="str">
        <f t="shared" si="98"/>
        <v>3.0</v>
      </c>
      <c r="FX13" s="10">
        <v>2</v>
      </c>
      <c r="FY13" s="27">
        <v>2</v>
      </c>
      <c r="FZ13" s="111">
        <f t="shared" si="99"/>
        <v>20</v>
      </c>
      <c r="GA13" s="824">
        <f t="shared" si="100"/>
        <v>3.3</v>
      </c>
      <c r="GB13" s="105" t="str">
        <f t="shared" si="101"/>
        <v>3.30</v>
      </c>
      <c r="GC13" s="121" t="str">
        <f t="shared" si="102"/>
        <v>Lên lớp</v>
      </c>
      <c r="GD13" s="825">
        <f t="shared" si="103"/>
        <v>36</v>
      </c>
      <c r="GE13" s="824">
        <f t="shared" si="104"/>
        <v>3.1666666666666665</v>
      </c>
      <c r="GF13" s="105" t="str">
        <f t="shared" si="105"/>
        <v>3.17</v>
      </c>
      <c r="GG13" s="826">
        <f t="shared" si="106"/>
        <v>36</v>
      </c>
      <c r="GH13" s="827">
        <f t="shared" si="107"/>
        <v>7.6638888888888879</v>
      </c>
      <c r="GI13" s="828">
        <f t="shared" si="108"/>
        <v>3.1666666666666665</v>
      </c>
      <c r="GJ13" s="829" t="str">
        <f t="shared" si="109"/>
        <v>Lên lớp</v>
      </c>
      <c r="GL13" s="122">
        <v>8.1999999999999993</v>
      </c>
      <c r="GM13" s="97">
        <v>8</v>
      </c>
      <c r="GN13" s="97"/>
      <c r="GO13" s="5">
        <f t="shared" si="120"/>
        <v>8.1</v>
      </c>
      <c r="GP13" s="25">
        <f t="shared" si="121"/>
        <v>8.1</v>
      </c>
      <c r="GQ13" s="176" t="str">
        <f t="shared" si="110"/>
        <v>8.1</v>
      </c>
      <c r="GR13" s="118" t="str">
        <f t="shared" si="111"/>
        <v>B+</v>
      </c>
      <c r="GS13" s="117">
        <f t="shared" si="112"/>
        <v>3.5</v>
      </c>
      <c r="GT13" s="117" t="str">
        <f t="shared" si="113"/>
        <v>3.5</v>
      </c>
      <c r="GU13" s="10">
        <v>4</v>
      </c>
      <c r="GV13" s="27">
        <v>4</v>
      </c>
      <c r="GW13" s="122">
        <v>8.6</v>
      </c>
      <c r="GX13" s="97">
        <v>9</v>
      </c>
      <c r="GY13" s="97"/>
      <c r="GZ13" s="5">
        <f t="shared" si="122"/>
        <v>8.8000000000000007</v>
      </c>
      <c r="HA13" s="25">
        <f t="shared" si="123"/>
        <v>8.8000000000000007</v>
      </c>
      <c r="HB13" s="176" t="str">
        <f t="shared" si="124"/>
        <v>8.8</v>
      </c>
      <c r="HC13" s="118" t="str">
        <f t="shared" si="125"/>
        <v>A</v>
      </c>
      <c r="HD13" s="117">
        <f t="shared" si="126"/>
        <v>4</v>
      </c>
      <c r="HE13" s="117" t="str">
        <f t="shared" si="127"/>
        <v>4.0</v>
      </c>
      <c r="HF13" s="10">
        <v>3</v>
      </c>
      <c r="HG13" s="27">
        <v>3</v>
      </c>
      <c r="HH13" s="122">
        <v>8.3000000000000007</v>
      </c>
      <c r="HI13" s="97">
        <v>9</v>
      </c>
      <c r="HJ13" s="97"/>
      <c r="HK13" s="5">
        <f t="shared" si="128"/>
        <v>8.6999999999999993</v>
      </c>
      <c r="HL13" s="25">
        <f t="shared" si="129"/>
        <v>8.6999999999999993</v>
      </c>
      <c r="HM13" s="176" t="str">
        <f t="shared" si="130"/>
        <v>8.7</v>
      </c>
      <c r="HN13" s="118" t="str">
        <f t="shared" si="131"/>
        <v>A</v>
      </c>
      <c r="HO13" s="117">
        <f t="shared" si="132"/>
        <v>4</v>
      </c>
      <c r="HP13" s="117" t="str">
        <f t="shared" si="133"/>
        <v>4.0</v>
      </c>
      <c r="HQ13" s="10">
        <v>2</v>
      </c>
      <c r="HR13" s="27">
        <v>2</v>
      </c>
      <c r="HS13" s="31">
        <v>7.6</v>
      </c>
      <c r="HT13" s="800">
        <v>7</v>
      </c>
      <c r="HU13" s="800"/>
      <c r="HV13" s="855">
        <f t="shared" si="134"/>
        <v>7.2</v>
      </c>
      <c r="HW13" s="856">
        <f t="shared" si="135"/>
        <v>7.2</v>
      </c>
      <c r="HX13" s="857" t="str">
        <f t="shared" si="136"/>
        <v>7.2</v>
      </c>
      <c r="HY13" s="858" t="str">
        <f t="shared" si="137"/>
        <v>B</v>
      </c>
      <c r="HZ13" s="859">
        <f t="shared" si="138"/>
        <v>3</v>
      </c>
      <c r="IA13" s="859" t="str">
        <f t="shared" si="139"/>
        <v>3.0</v>
      </c>
      <c r="IB13" s="781">
        <v>2</v>
      </c>
      <c r="IC13" s="860">
        <v>2</v>
      </c>
      <c r="ID13" s="122">
        <v>7.4</v>
      </c>
      <c r="IE13" s="97">
        <v>6</v>
      </c>
      <c r="IF13" s="299"/>
      <c r="IG13" s="5">
        <f t="shared" si="140"/>
        <v>6.6</v>
      </c>
      <c r="IH13" s="25">
        <f t="shared" si="141"/>
        <v>6.6</v>
      </c>
      <c r="II13" s="176" t="str">
        <f t="shared" si="142"/>
        <v>6.6</v>
      </c>
      <c r="IJ13" s="118" t="str">
        <f t="shared" si="143"/>
        <v>C+</v>
      </c>
      <c r="IK13" s="117">
        <f t="shared" si="144"/>
        <v>2.5</v>
      </c>
      <c r="IL13" s="117" t="str">
        <f t="shared" si="145"/>
        <v>2.5</v>
      </c>
      <c r="IM13" s="10">
        <v>2</v>
      </c>
      <c r="IN13" s="27">
        <v>2</v>
      </c>
      <c r="IO13" s="122">
        <v>8</v>
      </c>
      <c r="IP13" s="97">
        <v>7</v>
      </c>
      <c r="IQ13" s="97"/>
      <c r="IR13" s="5">
        <f t="shared" si="146"/>
        <v>7.4</v>
      </c>
      <c r="IS13" s="25">
        <f t="shared" si="147"/>
        <v>7.4</v>
      </c>
      <c r="IT13" s="176" t="str">
        <f t="shared" si="148"/>
        <v>7.4</v>
      </c>
      <c r="IU13" s="118" t="str">
        <f t="shared" si="149"/>
        <v>B</v>
      </c>
      <c r="IV13" s="117">
        <f t="shared" si="150"/>
        <v>3</v>
      </c>
      <c r="IW13" s="117" t="str">
        <f t="shared" si="151"/>
        <v>3.0</v>
      </c>
      <c r="IX13" s="10">
        <v>2</v>
      </c>
      <c r="IY13" s="27">
        <v>2</v>
      </c>
      <c r="IZ13" s="122">
        <v>8.6</v>
      </c>
      <c r="JA13" s="97">
        <v>8</v>
      </c>
      <c r="JB13" s="97"/>
      <c r="JC13" s="5">
        <f t="shared" si="152"/>
        <v>8.1999999999999993</v>
      </c>
      <c r="JD13" s="25">
        <f t="shared" si="153"/>
        <v>8.1999999999999993</v>
      </c>
      <c r="JE13" s="176" t="str">
        <f t="shared" si="154"/>
        <v>8.2</v>
      </c>
      <c r="JF13" s="118" t="str">
        <f t="shared" si="155"/>
        <v>B+</v>
      </c>
      <c r="JG13" s="117">
        <f t="shared" si="156"/>
        <v>3.5</v>
      </c>
      <c r="JH13" s="117" t="str">
        <f t="shared" si="157"/>
        <v>3.5</v>
      </c>
      <c r="JI13" s="10">
        <v>4</v>
      </c>
      <c r="JJ13" s="27">
        <v>4</v>
      </c>
      <c r="JK13" s="122">
        <v>8.8000000000000007</v>
      </c>
      <c r="JL13" s="97">
        <v>10</v>
      </c>
      <c r="JM13" s="97"/>
      <c r="JN13" s="5">
        <f t="shared" si="158"/>
        <v>9.5</v>
      </c>
      <c r="JO13" s="25">
        <f t="shared" si="159"/>
        <v>9.5</v>
      </c>
      <c r="JP13" s="176" t="str">
        <f t="shared" si="160"/>
        <v>9.5</v>
      </c>
      <c r="JQ13" s="118" t="str">
        <f t="shared" si="161"/>
        <v>A</v>
      </c>
      <c r="JR13" s="117">
        <f t="shared" si="162"/>
        <v>4</v>
      </c>
      <c r="JS13" s="117" t="str">
        <f t="shared" si="163"/>
        <v>4.0</v>
      </c>
      <c r="JT13" s="10">
        <v>2</v>
      </c>
      <c r="JU13" s="27">
        <v>2</v>
      </c>
      <c r="JV13" s="884">
        <f t="shared" si="164"/>
        <v>21</v>
      </c>
      <c r="JW13" s="885">
        <f t="shared" si="165"/>
        <v>3.4761904761904763</v>
      </c>
      <c r="JX13" s="886" t="str">
        <f t="shared" si="166"/>
        <v>3.48</v>
      </c>
      <c r="JY13" s="521" t="str">
        <f t="shared" si="167"/>
        <v>Lên lớp</v>
      </c>
      <c r="JZ13" s="887">
        <f t="shared" si="168"/>
        <v>57</v>
      </c>
      <c r="KA13" s="885">
        <f t="shared" si="169"/>
        <v>3.2807017543859649</v>
      </c>
      <c r="KB13" s="886" t="str">
        <f t="shared" si="170"/>
        <v>3.28</v>
      </c>
      <c r="KC13" s="888">
        <f t="shared" si="171"/>
        <v>21</v>
      </c>
      <c r="KD13" s="889">
        <f t="shared" si="172"/>
        <v>8.1142857142857139</v>
      </c>
      <c r="KE13" s="890">
        <f t="shared" si="173"/>
        <v>3.4761904761904763</v>
      </c>
      <c r="KF13" s="891">
        <f t="shared" si="174"/>
        <v>57</v>
      </c>
      <c r="KG13" s="892">
        <f t="shared" si="175"/>
        <v>7.829824561403508</v>
      </c>
      <c r="KH13" s="893">
        <f t="shared" si="176"/>
        <v>3.2807017543859649</v>
      </c>
      <c r="KI13" s="521" t="str">
        <f t="shared" si="177"/>
        <v>Lên lớp</v>
      </c>
      <c r="KJ13" s="424"/>
      <c r="KK13" s="31">
        <v>7</v>
      </c>
      <c r="KL13" s="800">
        <v>9</v>
      </c>
      <c r="KM13" s="5"/>
      <c r="KN13" s="5">
        <f t="shared" si="178"/>
        <v>8.1999999999999993</v>
      </c>
      <c r="KO13" s="25">
        <f t="shared" si="114"/>
        <v>8.1999999999999993</v>
      </c>
      <c r="KP13" s="176" t="str">
        <f t="shared" si="179"/>
        <v>8.2</v>
      </c>
      <c r="KQ13" s="118" t="str">
        <f t="shared" si="115"/>
        <v>B+</v>
      </c>
      <c r="KR13" s="117">
        <f t="shared" si="180"/>
        <v>3.5</v>
      </c>
      <c r="KS13" s="117" t="str">
        <f t="shared" si="116"/>
        <v>3.5</v>
      </c>
      <c r="KT13" s="10">
        <v>2</v>
      </c>
      <c r="KU13" s="27">
        <v>2</v>
      </c>
      <c r="KV13" s="31">
        <v>9.6</v>
      </c>
      <c r="KW13" s="800">
        <v>10</v>
      </c>
      <c r="KX13" s="5"/>
      <c r="KY13" s="855">
        <f t="shared" si="181"/>
        <v>9.8000000000000007</v>
      </c>
      <c r="KZ13" s="856">
        <f t="shared" si="182"/>
        <v>9.8000000000000007</v>
      </c>
      <c r="LA13" s="857" t="str">
        <f t="shared" si="183"/>
        <v>9.8</v>
      </c>
      <c r="LB13" s="858" t="str">
        <f t="shared" si="184"/>
        <v>A</v>
      </c>
      <c r="LC13" s="859">
        <f t="shared" si="185"/>
        <v>4</v>
      </c>
      <c r="LD13" s="859" t="str">
        <f t="shared" si="186"/>
        <v>4.0</v>
      </c>
      <c r="LE13" s="781">
        <v>2</v>
      </c>
      <c r="LF13" s="860">
        <v>2</v>
      </c>
      <c r="LG13" s="122">
        <v>7.7</v>
      </c>
      <c r="LH13" s="454">
        <v>8.1999999999999993</v>
      </c>
      <c r="LI13" s="97"/>
      <c r="LJ13" s="760">
        <f t="shared" si="187"/>
        <v>8</v>
      </c>
      <c r="LK13" s="761">
        <f t="shared" si="188"/>
        <v>8</v>
      </c>
      <c r="LL13" s="762" t="str">
        <f t="shared" si="189"/>
        <v>8.0</v>
      </c>
      <c r="LM13" s="763" t="str">
        <f t="shared" si="190"/>
        <v>B+</v>
      </c>
      <c r="LN13" s="764">
        <f t="shared" si="191"/>
        <v>3.5</v>
      </c>
      <c r="LO13" s="764" t="str">
        <f t="shared" si="192"/>
        <v>3.5</v>
      </c>
      <c r="LP13" s="765">
        <v>3</v>
      </c>
      <c r="LQ13" s="766">
        <v>3</v>
      </c>
      <c r="LR13" s="31">
        <v>8.1999999999999993</v>
      </c>
      <c r="LS13" s="800">
        <v>9</v>
      </c>
      <c r="LT13" s="5"/>
      <c r="LU13" s="855">
        <f t="shared" si="193"/>
        <v>8.6999999999999993</v>
      </c>
      <c r="LV13" s="856">
        <f t="shared" si="194"/>
        <v>8.6999999999999993</v>
      </c>
      <c r="LW13" s="857" t="str">
        <f t="shared" si="195"/>
        <v>8.7</v>
      </c>
      <c r="LX13" s="858" t="str">
        <f t="shared" si="117"/>
        <v>A</v>
      </c>
      <c r="LY13" s="859">
        <f t="shared" si="118"/>
        <v>4</v>
      </c>
      <c r="LZ13" s="859" t="str">
        <f t="shared" si="119"/>
        <v>4.0</v>
      </c>
      <c r="MA13" s="781">
        <v>2</v>
      </c>
      <c r="MB13" s="860">
        <v>2</v>
      </c>
      <c r="MC13" s="1668">
        <v>8.1999999999999993</v>
      </c>
      <c r="MD13" s="1696">
        <v>7.8</v>
      </c>
      <c r="ME13" s="9"/>
      <c r="MF13" s="855">
        <f t="shared" si="196"/>
        <v>8</v>
      </c>
      <c r="MG13" s="856">
        <f t="shared" si="197"/>
        <v>8</v>
      </c>
      <c r="MH13" s="1312" t="str">
        <f t="shared" si="198"/>
        <v>8.0</v>
      </c>
      <c r="MI13" s="858" t="str">
        <f t="shared" si="199"/>
        <v>B+</v>
      </c>
      <c r="MJ13" s="859">
        <f t="shared" si="200"/>
        <v>3.5</v>
      </c>
      <c r="MK13" s="859" t="str">
        <f t="shared" si="201"/>
        <v>3.5</v>
      </c>
      <c r="ML13" s="781">
        <v>4</v>
      </c>
      <c r="MM13" s="860">
        <v>4</v>
      </c>
      <c r="MN13" s="1313">
        <v>8</v>
      </c>
      <c r="MO13" s="522">
        <v>7</v>
      </c>
      <c r="MP13" s="522"/>
      <c r="MQ13" s="855">
        <f t="shared" si="202"/>
        <v>7.4</v>
      </c>
      <c r="MR13" s="856">
        <f t="shared" si="203"/>
        <v>7.4</v>
      </c>
      <c r="MS13" s="1312" t="str">
        <f t="shared" si="204"/>
        <v>7.4</v>
      </c>
      <c r="MT13" s="858" t="str">
        <f t="shared" si="205"/>
        <v>B</v>
      </c>
      <c r="MU13" s="859">
        <f t="shared" si="206"/>
        <v>3</v>
      </c>
      <c r="MV13" s="859" t="str">
        <f t="shared" si="207"/>
        <v>3.0</v>
      </c>
      <c r="MW13" s="781">
        <v>2</v>
      </c>
      <c r="MX13" s="860">
        <v>2</v>
      </c>
      <c r="MY13" s="1719">
        <f t="shared" si="208"/>
        <v>15</v>
      </c>
      <c r="MZ13" s="1720">
        <f t="shared" si="209"/>
        <v>3.5666666666666669</v>
      </c>
      <c r="NA13" s="1721" t="str">
        <f t="shared" si="210"/>
        <v>3.57</v>
      </c>
    </row>
    <row r="14" spans="1:365" ht="21.75" customHeight="1" x14ac:dyDescent="0.25">
      <c r="A14" s="221">
        <v>19</v>
      </c>
      <c r="B14" s="221" t="s">
        <v>152</v>
      </c>
      <c r="C14" s="222" t="s">
        <v>189</v>
      </c>
      <c r="D14" s="223" t="s">
        <v>190</v>
      </c>
      <c r="E14" s="224" t="s">
        <v>191</v>
      </c>
      <c r="F14" s="225"/>
      <c r="G14" s="238" t="s">
        <v>444</v>
      </c>
      <c r="H14" s="231" t="s">
        <v>17</v>
      </c>
      <c r="I14" s="323" t="s">
        <v>44</v>
      </c>
      <c r="J14" s="335">
        <v>6</v>
      </c>
      <c r="K14" s="176" t="str">
        <f t="shared" si="0"/>
        <v>6.0</v>
      </c>
      <c r="L14" s="51" t="str">
        <f t="shared" si="1"/>
        <v>C</v>
      </c>
      <c r="M14" s="57">
        <f t="shared" si="2"/>
        <v>2</v>
      </c>
      <c r="N14" s="67" t="str">
        <f t="shared" si="3"/>
        <v>2.0</v>
      </c>
      <c r="O14" s="335">
        <v>6</v>
      </c>
      <c r="P14" s="176" t="str">
        <f t="shared" si="4"/>
        <v>6.0</v>
      </c>
      <c r="Q14" s="118" t="str">
        <f t="shared" si="5"/>
        <v>C</v>
      </c>
      <c r="R14" s="117">
        <f t="shared" si="6"/>
        <v>2</v>
      </c>
      <c r="S14" s="1192" t="str">
        <f t="shared" si="7"/>
        <v>2.0</v>
      </c>
      <c r="T14" s="1188">
        <v>5</v>
      </c>
      <c r="U14" s="135">
        <v>2</v>
      </c>
      <c r="V14" s="136">
        <v>6</v>
      </c>
      <c r="W14" s="5">
        <f t="shared" si="8"/>
        <v>3.2</v>
      </c>
      <c r="X14" s="6">
        <f t="shared" si="9"/>
        <v>5.6</v>
      </c>
      <c r="Y14" s="176" t="str">
        <f t="shared" si="10"/>
        <v>5.6</v>
      </c>
      <c r="Z14" s="8" t="str">
        <f t="shared" si="11"/>
        <v>C</v>
      </c>
      <c r="AA14" s="7">
        <f t="shared" si="12"/>
        <v>2</v>
      </c>
      <c r="AB14" s="7" t="str">
        <f t="shared" si="13"/>
        <v>2.0</v>
      </c>
      <c r="AC14" s="10">
        <v>2</v>
      </c>
      <c r="AD14" s="27">
        <v>2</v>
      </c>
      <c r="AE14" s="33">
        <v>6</v>
      </c>
      <c r="AF14" s="4">
        <v>4</v>
      </c>
      <c r="AG14" s="309"/>
      <c r="AH14" s="5">
        <f t="shared" si="14"/>
        <v>4.8</v>
      </c>
      <c r="AI14" s="25">
        <f t="shared" si="15"/>
        <v>4.8</v>
      </c>
      <c r="AJ14" s="176" t="str">
        <f t="shared" si="16"/>
        <v>4.8</v>
      </c>
      <c r="AK14" s="118" t="str">
        <f t="shared" si="17"/>
        <v>D</v>
      </c>
      <c r="AL14" s="117">
        <f t="shared" si="18"/>
        <v>1</v>
      </c>
      <c r="AM14" s="117" t="str">
        <f t="shared" si="19"/>
        <v>1.0</v>
      </c>
      <c r="AN14" s="10">
        <v>3</v>
      </c>
      <c r="AO14" s="314">
        <v>3</v>
      </c>
      <c r="AP14" s="83">
        <v>8</v>
      </c>
      <c r="AQ14" s="98">
        <v>8</v>
      </c>
      <c r="AR14" s="289"/>
      <c r="AS14" s="5">
        <f t="shared" si="20"/>
        <v>8</v>
      </c>
      <c r="AT14" s="25">
        <f t="shared" si="21"/>
        <v>8</v>
      </c>
      <c r="AU14" s="176" t="str">
        <f t="shared" si="22"/>
        <v>8.0</v>
      </c>
      <c r="AV14" s="118" t="str">
        <f t="shared" si="23"/>
        <v>B+</v>
      </c>
      <c r="AW14" s="117">
        <f t="shared" si="24"/>
        <v>3.5</v>
      </c>
      <c r="AX14" s="117" t="str">
        <f t="shared" si="25"/>
        <v>3.5</v>
      </c>
      <c r="AY14" s="291">
        <v>4</v>
      </c>
      <c r="AZ14" s="27">
        <v>4</v>
      </c>
      <c r="BA14" s="77">
        <v>6.6</v>
      </c>
      <c r="BB14" s="97">
        <v>6</v>
      </c>
      <c r="BC14" s="299"/>
      <c r="BD14" s="5">
        <f t="shared" si="26"/>
        <v>6.2</v>
      </c>
      <c r="BE14" s="25">
        <f t="shared" si="27"/>
        <v>6.2</v>
      </c>
      <c r="BF14" s="176" t="str">
        <f t="shared" si="28"/>
        <v>6.2</v>
      </c>
      <c r="BG14" s="302" t="str">
        <f t="shared" si="29"/>
        <v>C</v>
      </c>
      <c r="BH14" s="7">
        <f t="shared" si="30"/>
        <v>2</v>
      </c>
      <c r="BI14" s="7" t="str">
        <f t="shared" si="31"/>
        <v>2.0</v>
      </c>
      <c r="BJ14" s="305">
        <v>2</v>
      </c>
      <c r="BK14" s="314">
        <v>2</v>
      </c>
      <c r="BL14" s="362">
        <v>8.3000000000000007</v>
      </c>
      <c r="BM14" s="97">
        <v>9</v>
      </c>
      <c r="BN14" s="299"/>
      <c r="BO14" s="5">
        <f t="shared" si="32"/>
        <v>8.6999999999999993</v>
      </c>
      <c r="BP14" s="25">
        <f t="shared" si="33"/>
        <v>8.6999999999999993</v>
      </c>
      <c r="BQ14" s="176" t="str">
        <f t="shared" si="34"/>
        <v>8.7</v>
      </c>
      <c r="BR14" s="302" t="str">
        <f t="shared" si="35"/>
        <v>A</v>
      </c>
      <c r="BS14" s="7">
        <f t="shared" si="36"/>
        <v>4</v>
      </c>
      <c r="BT14" s="7" t="str">
        <f t="shared" si="37"/>
        <v>4.0</v>
      </c>
      <c r="BU14" s="305">
        <v>2</v>
      </c>
      <c r="BV14" s="27">
        <v>2</v>
      </c>
      <c r="BW14" s="89">
        <v>8</v>
      </c>
      <c r="BX14" s="97">
        <v>6</v>
      </c>
      <c r="BY14" s="299"/>
      <c r="BZ14" s="5">
        <f t="shared" si="38"/>
        <v>6.8</v>
      </c>
      <c r="CA14" s="25">
        <f t="shared" si="39"/>
        <v>6.8</v>
      </c>
      <c r="CB14" s="176" t="str">
        <f t="shared" si="40"/>
        <v>6.8</v>
      </c>
      <c r="CC14" s="118" t="str">
        <f t="shared" si="41"/>
        <v>C+</v>
      </c>
      <c r="CD14" s="117">
        <f t="shared" si="42"/>
        <v>2.5</v>
      </c>
      <c r="CE14" s="7" t="str">
        <f t="shared" si="43"/>
        <v>2.5</v>
      </c>
      <c r="CF14" s="10">
        <v>3</v>
      </c>
      <c r="CG14" s="27">
        <v>3</v>
      </c>
      <c r="CH14" s="111">
        <f t="shared" si="44"/>
        <v>16</v>
      </c>
      <c r="CI14" s="109">
        <f t="shared" si="45"/>
        <v>2.53125</v>
      </c>
      <c r="CJ14" s="105" t="str">
        <f t="shared" si="46"/>
        <v>2.53</v>
      </c>
      <c r="CK14" s="106" t="str">
        <f t="shared" si="47"/>
        <v>Lên lớp</v>
      </c>
      <c r="CL14" s="107">
        <f t="shared" si="48"/>
        <v>16</v>
      </c>
      <c r="CM14" s="108">
        <f t="shared" si="49"/>
        <v>2.53125</v>
      </c>
      <c r="CN14" s="106" t="str">
        <f t="shared" si="50"/>
        <v>Lên lớp</v>
      </c>
      <c r="CP14" s="443">
        <v>8.1</v>
      </c>
      <c r="CQ14" s="456">
        <v>9</v>
      </c>
      <c r="CR14" s="460"/>
      <c r="CS14" s="5">
        <f t="shared" si="51"/>
        <v>8.6</v>
      </c>
      <c r="CT14" s="25">
        <f t="shared" si="52"/>
        <v>8.6</v>
      </c>
      <c r="CU14" s="176" t="str">
        <f t="shared" si="53"/>
        <v>8.6</v>
      </c>
      <c r="CV14" s="144" t="str">
        <f t="shared" si="54"/>
        <v>A</v>
      </c>
      <c r="CW14" s="145">
        <f t="shared" si="55"/>
        <v>4</v>
      </c>
      <c r="CX14" s="7" t="str">
        <f t="shared" si="56"/>
        <v>4.0</v>
      </c>
      <c r="CY14" s="10">
        <v>3</v>
      </c>
      <c r="CZ14" s="27">
        <v>3</v>
      </c>
      <c r="DA14" s="122">
        <v>5.2</v>
      </c>
      <c r="DB14" s="121">
        <v>5</v>
      </c>
      <c r="DC14" s="121"/>
      <c r="DD14" s="5">
        <f t="shared" si="57"/>
        <v>5.0999999999999996</v>
      </c>
      <c r="DE14" s="25">
        <f t="shared" si="58"/>
        <v>5.0999999999999996</v>
      </c>
      <c r="DF14" s="176" t="str">
        <f t="shared" si="59"/>
        <v>5.1</v>
      </c>
      <c r="DG14" s="118" t="str">
        <f t="shared" si="60"/>
        <v>D+</v>
      </c>
      <c r="DH14" s="117">
        <f t="shared" si="61"/>
        <v>1.5</v>
      </c>
      <c r="DI14" s="117" t="str">
        <f t="shared" si="62"/>
        <v>1.5</v>
      </c>
      <c r="DJ14" s="10">
        <v>2</v>
      </c>
      <c r="DK14" s="27">
        <v>2</v>
      </c>
      <c r="DL14" s="122">
        <v>8.3000000000000007</v>
      </c>
      <c r="DM14" s="97">
        <v>7</v>
      </c>
      <c r="DN14" s="299"/>
      <c r="DO14" s="543">
        <f t="shared" si="63"/>
        <v>7.5</v>
      </c>
      <c r="DP14" s="25">
        <f t="shared" si="64"/>
        <v>7.5</v>
      </c>
      <c r="DQ14" s="176" t="str">
        <f t="shared" si="65"/>
        <v>7.5</v>
      </c>
      <c r="DR14" s="118" t="str">
        <f t="shared" si="66"/>
        <v>B</v>
      </c>
      <c r="DS14" s="117">
        <f t="shared" si="67"/>
        <v>3</v>
      </c>
      <c r="DT14" s="117" t="str">
        <f t="shared" si="68"/>
        <v>3.0</v>
      </c>
      <c r="DU14" s="10">
        <v>4</v>
      </c>
      <c r="DV14" s="27">
        <v>4</v>
      </c>
      <c r="DW14" s="508">
        <v>8</v>
      </c>
      <c r="DX14" s="97">
        <v>4</v>
      </c>
      <c r="DY14" s="299"/>
      <c r="DZ14" s="5">
        <f t="shared" si="69"/>
        <v>5.6</v>
      </c>
      <c r="EA14" s="25">
        <f t="shared" si="70"/>
        <v>5.6</v>
      </c>
      <c r="EB14" s="176" t="str">
        <f t="shared" si="71"/>
        <v>5.6</v>
      </c>
      <c r="EC14" s="118" t="str">
        <f t="shared" si="72"/>
        <v>C</v>
      </c>
      <c r="ED14" s="117">
        <f t="shared" si="73"/>
        <v>2</v>
      </c>
      <c r="EE14" s="117" t="str">
        <f t="shared" si="74"/>
        <v>2.0</v>
      </c>
      <c r="EF14" s="10">
        <v>2</v>
      </c>
      <c r="EG14" s="27">
        <v>2</v>
      </c>
      <c r="EH14" s="122">
        <v>6.8</v>
      </c>
      <c r="EI14" s="97">
        <v>5</v>
      </c>
      <c r="EJ14" s="299"/>
      <c r="EK14" s="5">
        <f t="shared" si="75"/>
        <v>5.7</v>
      </c>
      <c r="EL14" s="25">
        <f t="shared" si="76"/>
        <v>5.7</v>
      </c>
      <c r="EM14" s="176" t="str">
        <f t="shared" si="77"/>
        <v>5.7</v>
      </c>
      <c r="EN14" s="118" t="str">
        <f t="shared" si="78"/>
        <v>C</v>
      </c>
      <c r="EO14" s="117">
        <f t="shared" si="79"/>
        <v>2</v>
      </c>
      <c r="EP14" s="117" t="str">
        <f t="shared" si="80"/>
        <v>2.0</v>
      </c>
      <c r="EQ14" s="10">
        <v>2</v>
      </c>
      <c r="ER14" s="27">
        <v>2</v>
      </c>
      <c r="ES14" s="122">
        <v>8.1999999999999993</v>
      </c>
      <c r="ET14" s="97">
        <v>8</v>
      </c>
      <c r="EU14" s="549"/>
      <c r="EV14" s="5">
        <f t="shared" si="81"/>
        <v>8.1</v>
      </c>
      <c r="EW14" s="25">
        <f t="shared" si="82"/>
        <v>8.1</v>
      </c>
      <c r="EX14" s="176" t="str">
        <f t="shared" si="83"/>
        <v>8.1</v>
      </c>
      <c r="EY14" s="118" t="str">
        <f t="shared" si="84"/>
        <v>B+</v>
      </c>
      <c r="EZ14" s="117">
        <f t="shared" si="85"/>
        <v>3.5</v>
      </c>
      <c r="FA14" s="117" t="str">
        <f t="shared" si="86"/>
        <v>3.5</v>
      </c>
      <c r="FB14" s="10">
        <v>3</v>
      </c>
      <c r="FC14" s="27">
        <v>3</v>
      </c>
      <c r="FD14" s="362">
        <v>7.2</v>
      </c>
      <c r="FE14" s="97">
        <v>6</v>
      </c>
      <c r="FF14" s="97"/>
      <c r="FG14" s="5">
        <f t="shared" si="87"/>
        <v>6.5</v>
      </c>
      <c r="FH14" s="25">
        <f t="shared" si="88"/>
        <v>6.5</v>
      </c>
      <c r="FI14" s="176" t="str">
        <f t="shared" si="89"/>
        <v>6.5</v>
      </c>
      <c r="FJ14" s="118" t="str">
        <f t="shared" si="90"/>
        <v>C+</v>
      </c>
      <c r="FK14" s="117">
        <f t="shared" si="91"/>
        <v>2.5</v>
      </c>
      <c r="FL14" s="117" t="str">
        <f t="shared" si="92"/>
        <v>2.5</v>
      </c>
      <c r="FM14" s="10">
        <v>2</v>
      </c>
      <c r="FN14" s="27">
        <v>2</v>
      </c>
      <c r="FO14" s="122">
        <v>7.7</v>
      </c>
      <c r="FP14" s="97">
        <v>7</v>
      </c>
      <c r="FQ14" s="97"/>
      <c r="FR14" s="5">
        <f t="shared" si="93"/>
        <v>7.3</v>
      </c>
      <c r="FS14" s="25">
        <f t="shared" si="94"/>
        <v>7.3</v>
      </c>
      <c r="FT14" s="176" t="str">
        <f t="shared" si="95"/>
        <v>7.3</v>
      </c>
      <c r="FU14" s="118" t="str">
        <f t="shared" si="96"/>
        <v>B</v>
      </c>
      <c r="FV14" s="117">
        <f t="shared" si="97"/>
        <v>3</v>
      </c>
      <c r="FW14" s="117" t="str">
        <f t="shared" si="98"/>
        <v>3.0</v>
      </c>
      <c r="FX14" s="10">
        <v>2</v>
      </c>
      <c r="FY14" s="27">
        <v>2</v>
      </c>
      <c r="FZ14" s="111">
        <f t="shared" si="99"/>
        <v>20</v>
      </c>
      <c r="GA14" s="824">
        <f t="shared" si="100"/>
        <v>2.8250000000000002</v>
      </c>
      <c r="GB14" s="105" t="str">
        <f t="shared" si="101"/>
        <v>2.83</v>
      </c>
      <c r="GC14" s="121" t="str">
        <f t="shared" si="102"/>
        <v>Lên lớp</v>
      </c>
      <c r="GD14" s="825">
        <f t="shared" si="103"/>
        <v>36</v>
      </c>
      <c r="GE14" s="824">
        <f t="shared" si="104"/>
        <v>2.6944444444444446</v>
      </c>
      <c r="GF14" s="105" t="str">
        <f t="shared" si="105"/>
        <v>2.69</v>
      </c>
      <c r="GG14" s="826">
        <f t="shared" si="106"/>
        <v>36</v>
      </c>
      <c r="GH14" s="827">
        <f t="shared" si="107"/>
        <v>6.8972222222222221</v>
      </c>
      <c r="GI14" s="828">
        <f t="shared" si="108"/>
        <v>2.6944444444444446</v>
      </c>
      <c r="GJ14" s="829" t="str">
        <f t="shared" si="109"/>
        <v>Lên lớp</v>
      </c>
      <c r="GL14" s="187">
        <v>7.4</v>
      </c>
      <c r="GM14" s="97">
        <v>9</v>
      </c>
      <c r="GN14" s="97"/>
      <c r="GO14" s="5">
        <f t="shared" si="120"/>
        <v>8.4</v>
      </c>
      <c r="GP14" s="25">
        <f t="shared" si="121"/>
        <v>8.4</v>
      </c>
      <c r="GQ14" s="176" t="str">
        <f t="shared" si="110"/>
        <v>8.4</v>
      </c>
      <c r="GR14" s="118" t="str">
        <f t="shared" si="111"/>
        <v>B+</v>
      </c>
      <c r="GS14" s="117">
        <f t="shared" si="112"/>
        <v>3.5</v>
      </c>
      <c r="GT14" s="117" t="str">
        <f t="shared" si="113"/>
        <v>3.5</v>
      </c>
      <c r="GU14" s="10">
        <v>4</v>
      </c>
      <c r="GV14" s="27">
        <v>4</v>
      </c>
      <c r="GW14" s="122">
        <v>8.6</v>
      </c>
      <c r="GX14" s="97">
        <v>8</v>
      </c>
      <c r="GY14" s="97"/>
      <c r="GZ14" s="5">
        <f t="shared" si="122"/>
        <v>8.1999999999999993</v>
      </c>
      <c r="HA14" s="25">
        <f t="shared" si="123"/>
        <v>8.1999999999999993</v>
      </c>
      <c r="HB14" s="176" t="str">
        <f t="shared" si="124"/>
        <v>8.2</v>
      </c>
      <c r="HC14" s="118" t="str">
        <f t="shared" si="125"/>
        <v>B+</v>
      </c>
      <c r="HD14" s="117">
        <f t="shared" si="126"/>
        <v>3.5</v>
      </c>
      <c r="HE14" s="117" t="str">
        <f t="shared" si="127"/>
        <v>3.5</v>
      </c>
      <c r="HF14" s="10">
        <v>3</v>
      </c>
      <c r="HG14" s="27">
        <v>3</v>
      </c>
      <c r="HH14" s="122">
        <v>7.3</v>
      </c>
      <c r="HI14" s="97">
        <v>9</v>
      </c>
      <c r="HJ14" s="97"/>
      <c r="HK14" s="5">
        <f t="shared" si="128"/>
        <v>8.3000000000000007</v>
      </c>
      <c r="HL14" s="25">
        <f t="shared" si="129"/>
        <v>8.3000000000000007</v>
      </c>
      <c r="HM14" s="176" t="str">
        <f t="shared" si="130"/>
        <v>8.3</v>
      </c>
      <c r="HN14" s="118" t="str">
        <f t="shared" si="131"/>
        <v>B+</v>
      </c>
      <c r="HO14" s="117">
        <f t="shared" si="132"/>
        <v>3.5</v>
      </c>
      <c r="HP14" s="117" t="str">
        <f t="shared" si="133"/>
        <v>3.5</v>
      </c>
      <c r="HQ14" s="10">
        <v>2</v>
      </c>
      <c r="HR14" s="27">
        <v>2</v>
      </c>
      <c r="HS14" s="31">
        <v>8.8000000000000007</v>
      </c>
      <c r="HT14" s="800">
        <v>8</v>
      </c>
      <c r="HU14" s="800"/>
      <c r="HV14" s="855">
        <f t="shared" si="134"/>
        <v>8.3000000000000007</v>
      </c>
      <c r="HW14" s="856">
        <f t="shared" si="135"/>
        <v>8.3000000000000007</v>
      </c>
      <c r="HX14" s="857" t="str">
        <f t="shared" si="136"/>
        <v>8.3</v>
      </c>
      <c r="HY14" s="858" t="str">
        <f t="shared" si="137"/>
        <v>B+</v>
      </c>
      <c r="HZ14" s="859">
        <f t="shared" si="138"/>
        <v>3.5</v>
      </c>
      <c r="IA14" s="859" t="str">
        <f t="shared" si="139"/>
        <v>3.5</v>
      </c>
      <c r="IB14" s="781">
        <v>2</v>
      </c>
      <c r="IC14" s="860">
        <v>2</v>
      </c>
      <c r="ID14" s="122">
        <v>7.8</v>
      </c>
      <c r="IE14" s="97">
        <v>6</v>
      </c>
      <c r="IF14" s="299"/>
      <c r="IG14" s="5">
        <f t="shared" si="140"/>
        <v>6.7</v>
      </c>
      <c r="IH14" s="25">
        <f t="shared" si="141"/>
        <v>6.7</v>
      </c>
      <c r="II14" s="176" t="str">
        <f t="shared" si="142"/>
        <v>6.7</v>
      </c>
      <c r="IJ14" s="118" t="str">
        <f t="shared" si="143"/>
        <v>C+</v>
      </c>
      <c r="IK14" s="117">
        <f t="shared" si="144"/>
        <v>2.5</v>
      </c>
      <c r="IL14" s="117" t="str">
        <f t="shared" si="145"/>
        <v>2.5</v>
      </c>
      <c r="IM14" s="10">
        <v>2</v>
      </c>
      <c r="IN14" s="27">
        <v>2</v>
      </c>
      <c r="IO14" s="122">
        <v>8</v>
      </c>
      <c r="IP14" s="97">
        <v>8</v>
      </c>
      <c r="IQ14" s="97"/>
      <c r="IR14" s="5">
        <f t="shared" si="146"/>
        <v>8</v>
      </c>
      <c r="IS14" s="25">
        <f t="shared" si="147"/>
        <v>8</v>
      </c>
      <c r="IT14" s="176" t="str">
        <f t="shared" si="148"/>
        <v>8.0</v>
      </c>
      <c r="IU14" s="118" t="str">
        <f t="shared" si="149"/>
        <v>B+</v>
      </c>
      <c r="IV14" s="117">
        <f t="shared" si="150"/>
        <v>3.5</v>
      </c>
      <c r="IW14" s="117" t="str">
        <f t="shared" si="151"/>
        <v>3.5</v>
      </c>
      <c r="IX14" s="10">
        <v>2</v>
      </c>
      <c r="IY14" s="27">
        <v>2</v>
      </c>
      <c r="IZ14" s="122">
        <v>7.9</v>
      </c>
      <c r="JA14" s="97">
        <v>8</v>
      </c>
      <c r="JB14" s="97"/>
      <c r="JC14" s="5">
        <f t="shared" si="152"/>
        <v>8</v>
      </c>
      <c r="JD14" s="25">
        <f t="shared" si="153"/>
        <v>8</v>
      </c>
      <c r="JE14" s="176" t="str">
        <f t="shared" si="154"/>
        <v>8.0</v>
      </c>
      <c r="JF14" s="118" t="str">
        <f t="shared" si="155"/>
        <v>B+</v>
      </c>
      <c r="JG14" s="117">
        <f t="shared" si="156"/>
        <v>3.5</v>
      </c>
      <c r="JH14" s="117" t="str">
        <f t="shared" si="157"/>
        <v>3.5</v>
      </c>
      <c r="JI14" s="10">
        <v>4</v>
      </c>
      <c r="JJ14" s="27">
        <v>4</v>
      </c>
      <c r="JK14" s="122">
        <v>8.6</v>
      </c>
      <c r="JL14" s="97">
        <v>9</v>
      </c>
      <c r="JM14" s="97"/>
      <c r="JN14" s="5">
        <f t="shared" si="158"/>
        <v>8.8000000000000007</v>
      </c>
      <c r="JO14" s="25">
        <f t="shared" si="159"/>
        <v>8.8000000000000007</v>
      </c>
      <c r="JP14" s="176" t="str">
        <f t="shared" si="160"/>
        <v>8.8</v>
      </c>
      <c r="JQ14" s="118" t="str">
        <f t="shared" si="161"/>
        <v>A</v>
      </c>
      <c r="JR14" s="117">
        <f t="shared" si="162"/>
        <v>4</v>
      </c>
      <c r="JS14" s="117" t="str">
        <f t="shared" si="163"/>
        <v>4.0</v>
      </c>
      <c r="JT14" s="10">
        <v>2</v>
      </c>
      <c r="JU14" s="27">
        <v>2</v>
      </c>
      <c r="JV14" s="884">
        <f t="shared" si="164"/>
        <v>21</v>
      </c>
      <c r="JW14" s="885">
        <f t="shared" si="165"/>
        <v>3.4523809523809526</v>
      </c>
      <c r="JX14" s="886" t="str">
        <f t="shared" si="166"/>
        <v>3.45</v>
      </c>
      <c r="JY14" s="521" t="str">
        <f t="shared" si="167"/>
        <v>Lên lớp</v>
      </c>
      <c r="JZ14" s="887">
        <f t="shared" si="168"/>
        <v>57</v>
      </c>
      <c r="KA14" s="885">
        <f t="shared" si="169"/>
        <v>2.9736842105263159</v>
      </c>
      <c r="KB14" s="886" t="str">
        <f t="shared" si="170"/>
        <v>2.97</v>
      </c>
      <c r="KC14" s="888">
        <f t="shared" si="171"/>
        <v>21</v>
      </c>
      <c r="KD14" s="889">
        <f t="shared" si="172"/>
        <v>8.1142857142857139</v>
      </c>
      <c r="KE14" s="890">
        <f t="shared" si="173"/>
        <v>3.4523809523809526</v>
      </c>
      <c r="KF14" s="891">
        <f t="shared" si="174"/>
        <v>57</v>
      </c>
      <c r="KG14" s="892">
        <f t="shared" si="175"/>
        <v>7.3456140350877188</v>
      </c>
      <c r="KH14" s="893">
        <f t="shared" si="176"/>
        <v>2.9736842105263159</v>
      </c>
      <c r="KI14" s="521" t="str">
        <f t="shared" si="177"/>
        <v>Lên lớp</v>
      </c>
      <c r="KJ14" s="424"/>
      <c r="KK14" s="31">
        <v>6.3</v>
      </c>
      <c r="KL14" s="800">
        <v>8</v>
      </c>
      <c r="KM14" s="5"/>
      <c r="KN14" s="5">
        <f t="shared" si="178"/>
        <v>7.3</v>
      </c>
      <c r="KO14" s="25">
        <f t="shared" si="114"/>
        <v>7.3</v>
      </c>
      <c r="KP14" s="176" t="str">
        <f t="shared" si="179"/>
        <v>7.3</v>
      </c>
      <c r="KQ14" s="118" t="str">
        <f t="shared" si="115"/>
        <v>B</v>
      </c>
      <c r="KR14" s="117">
        <f t="shared" si="180"/>
        <v>3</v>
      </c>
      <c r="KS14" s="117" t="str">
        <f t="shared" si="116"/>
        <v>3.0</v>
      </c>
      <c r="KT14" s="10">
        <v>2</v>
      </c>
      <c r="KU14" s="27">
        <v>2</v>
      </c>
      <c r="KV14" s="31">
        <v>9.1999999999999993</v>
      </c>
      <c r="KW14" s="800">
        <v>10</v>
      </c>
      <c r="KX14" s="5"/>
      <c r="KY14" s="855">
        <f t="shared" si="181"/>
        <v>9.6999999999999993</v>
      </c>
      <c r="KZ14" s="856">
        <f t="shared" si="182"/>
        <v>9.6999999999999993</v>
      </c>
      <c r="LA14" s="857" t="str">
        <f t="shared" si="183"/>
        <v>9.7</v>
      </c>
      <c r="LB14" s="858" t="str">
        <f t="shared" si="184"/>
        <v>A</v>
      </c>
      <c r="LC14" s="859">
        <f t="shared" si="185"/>
        <v>4</v>
      </c>
      <c r="LD14" s="859" t="str">
        <f t="shared" si="186"/>
        <v>4.0</v>
      </c>
      <c r="LE14" s="781">
        <v>2</v>
      </c>
      <c r="LF14" s="860">
        <v>2</v>
      </c>
      <c r="LG14" s="122">
        <v>8.3000000000000007</v>
      </c>
      <c r="LH14" s="97">
        <v>9</v>
      </c>
      <c r="LI14" s="97"/>
      <c r="LJ14" s="760">
        <f t="shared" si="187"/>
        <v>8.6999999999999993</v>
      </c>
      <c r="LK14" s="761">
        <f t="shared" si="188"/>
        <v>8.6999999999999993</v>
      </c>
      <c r="LL14" s="762" t="str">
        <f t="shared" si="189"/>
        <v>8.7</v>
      </c>
      <c r="LM14" s="763" t="str">
        <f t="shared" si="190"/>
        <v>A</v>
      </c>
      <c r="LN14" s="764">
        <f t="shared" si="191"/>
        <v>4</v>
      </c>
      <c r="LO14" s="764" t="str">
        <f t="shared" si="192"/>
        <v>4.0</v>
      </c>
      <c r="LP14" s="765">
        <v>3</v>
      </c>
      <c r="LQ14" s="766">
        <v>3</v>
      </c>
      <c r="LR14" s="31">
        <v>7.8</v>
      </c>
      <c r="LS14" s="800">
        <v>8</v>
      </c>
      <c r="LT14" s="5"/>
      <c r="LU14" s="855">
        <f t="shared" si="193"/>
        <v>7.9</v>
      </c>
      <c r="LV14" s="856">
        <f t="shared" si="194"/>
        <v>7.9</v>
      </c>
      <c r="LW14" s="857" t="str">
        <f t="shared" si="195"/>
        <v>7.9</v>
      </c>
      <c r="LX14" s="858" t="str">
        <f t="shared" si="117"/>
        <v>B</v>
      </c>
      <c r="LY14" s="859">
        <f t="shared" si="118"/>
        <v>3</v>
      </c>
      <c r="LZ14" s="859" t="str">
        <f t="shared" si="119"/>
        <v>3.0</v>
      </c>
      <c r="MA14" s="781">
        <v>2</v>
      </c>
      <c r="MB14" s="860">
        <v>2</v>
      </c>
      <c r="MC14" s="1668">
        <v>8.4</v>
      </c>
      <c r="MD14" s="1696">
        <v>8.5</v>
      </c>
      <c r="ME14" s="9"/>
      <c r="MF14" s="855">
        <f t="shared" si="196"/>
        <v>8.5</v>
      </c>
      <c r="MG14" s="856">
        <f t="shared" si="197"/>
        <v>8.5</v>
      </c>
      <c r="MH14" s="1312" t="str">
        <f t="shared" si="198"/>
        <v>8.5</v>
      </c>
      <c r="MI14" s="858" t="str">
        <f t="shared" si="199"/>
        <v>A</v>
      </c>
      <c r="MJ14" s="859">
        <f t="shared" si="200"/>
        <v>4</v>
      </c>
      <c r="MK14" s="859" t="str">
        <f t="shared" si="201"/>
        <v>4.0</v>
      </c>
      <c r="ML14" s="781">
        <v>4</v>
      </c>
      <c r="MM14" s="860">
        <v>4</v>
      </c>
      <c r="MN14" s="1313">
        <v>8.4</v>
      </c>
      <c r="MO14" s="522">
        <v>8</v>
      </c>
      <c r="MP14" s="522"/>
      <c r="MQ14" s="855">
        <f t="shared" si="202"/>
        <v>8.1999999999999993</v>
      </c>
      <c r="MR14" s="856">
        <f t="shared" si="203"/>
        <v>8.1999999999999993</v>
      </c>
      <c r="MS14" s="1312" t="str">
        <f t="shared" si="204"/>
        <v>8.2</v>
      </c>
      <c r="MT14" s="858" t="str">
        <f t="shared" si="205"/>
        <v>B+</v>
      </c>
      <c r="MU14" s="859">
        <f t="shared" si="206"/>
        <v>3.5</v>
      </c>
      <c r="MV14" s="859" t="str">
        <f t="shared" si="207"/>
        <v>3.5</v>
      </c>
      <c r="MW14" s="781">
        <v>2</v>
      </c>
      <c r="MX14" s="860">
        <v>2</v>
      </c>
      <c r="MY14" s="1719">
        <f t="shared" si="208"/>
        <v>15</v>
      </c>
      <c r="MZ14" s="1720">
        <f t="shared" si="209"/>
        <v>3.6666666666666665</v>
      </c>
      <c r="NA14" s="1721" t="str">
        <f t="shared" si="210"/>
        <v>3.67</v>
      </c>
    </row>
    <row r="15" spans="1:365" ht="21.75" customHeight="1" x14ac:dyDescent="0.25">
      <c r="A15" s="226">
        <v>20</v>
      </c>
      <c r="B15" s="226" t="s">
        <v>152</v>
      </c>
      <c r="C15" s="227" t="s">
        <v>192</v>
      </c>
      <c r="D15" s="228" t="s">
        <v>193</v>
      </c>
      <c r="E15" s="229" t="s">
        <v>113</v>
      </c>
      <c r="F15" s="230"/>
      <c r="G15" s="238" t="s">
        <v>445</v>
      </c>
      <c r="H15" s="231" t="s">
        <v>17</v>
      </c>
      <c r="I15" s="323" t="s">
        <v>31</v>
      </c>
      <c r="J15" s="337">
        <v>7.8</v>
      </c>
      <c r="K15" s="176" t="str">
        <f t="shared" si="0"/>
        <v>7.8</v>
      </c>
      <c r="L15" s="51" t="str">
        <f t="shared" si="1"/>
        <v>B</v>
      </c>
      <c r="M15" s="57">
        <f t="shared" si="2"/>
        <v>3</v>
      </c>
      <c r="N15" s="76" t="str">
        <f t="shared" si="3"/>
        <v>3.0</v>
      </c>
      <c r="O15" s="337">
        <v>6</v>
      </c>
      <c r="P15" s="176" t="str">
        <f t="shared" si="4"/>
        <v>6.0</v>
      </c>
      <c r="Q15" s="118" t="str">
        <f t="shared" si="5"/>
        <v>C</v>
      </c>
      <c r="R15" s="117">
        <f t="shared" si="6"/>
        <v>2</v>
      </c>
      <c r="S15" s="1192" t="str">
        <f t="shared" si="7"/>
        <v>2.0</v>
      </c>
      <c r="T15" s="1189">
        <v>6</v>
      </c>
      <c r="U15" s="214">
        <v>7</v>
      </c>
      <c r="V15" s="215"/>
      <c r="W15" s="5">
        <f t="shared" si="8"/>
        <v>6.6</v>
      </c>
      <c r="X15" s="114">
        <f t="shared" si="9"/>
        <v>6.6</v>
      </c>
      <c r="Y15" s="176" t="str">
        <f t="shared" si="10"/>
        <v>6.6</v>
      </c>
      <c r="Z15" s="115" t="str">
        <f t="shared" si="11"/>
        <v>C+</v>
      </c>
      <c r="AA15" s="116">
        <f t="shared" si="12"/>
        <v>2.5</v>
      </c>
      <c r="AB15" s="116" t="str">
        <f t="shared" si="13"/>
        <v>2.5</v>
      </c>
      <c r="AC15" s="61">
        <v>2</v>
      </c>
      <c r="AD15" s="27">
        <v>2</v>
      </c>
      <c r="AE15" s="213">
        <v>6.3</v>
      </c>
      <c r="AF15" s="216">
        <v>4</v>
      </c>
      <c r="AG15" s="310"/>
      <c r="AH15" s="5">
        <f t="shared" si="14"/>
        <v>4.9000000000000004</v>
      </c>
      <c r="AI15" s="25">
        <f t="shared" si="15"/>
        <v>4.9000000000000004</v>
      </c>
      <c r="AJ15" s="176" t="str">
        <f t="shared" si="16"/>
        <v>4.9</v>
      </c>
      <c r="AK15" s="118" t="str">
        <f t="shared" si="17"/>
        <v>D</v>
      </c>
      <c r="AL15" s="117">
        <f t="shared" si="18"/>
        <v>1</v>
      </c>
      <c r="AM15" s="117" t="str">
        <f t="shared" si="19"/>
        <v>1.0</v>
      </c>
      <c r="AN15" s="10">
        <v>3</v>
      </c>
      <c r="AO15" s="314">
        <v>3</v>
      </c>
      <c r="AP15" s="213">
        <v>8.3000000000000007</v>
      </c>
      <c r="AQ15" s="217">
        <v>7</v>
      </c>
      <c r="AR15" s="290"/>
      <c r="AS15" s="5">
        <f t="shared" si="20"/>
        <v>7.5</v>
      </c>
      <c r="AT15" s="25">
        <f t="shared" si="21"/>
        <v>7.5</v>
      </c>
      <c r="AU15" s="176" t="str">
        <f t="shared" si="22"/>
        <v>7.5</v>
      </c>
      <c r="AV15" s="118" t="str">
        <f t="shared" si="23"/>
        <v>B</v>
      </c>
      <c r="AW15" s="117">
        <f t="shared" si="24"/>
        <v>3</v>
      </c>
      <c r="AX15" s="117" t="str">
        <f t="shared" si="25"/>
        <v>3.0</v>
      </c>
      <c r="AY15" s="292">
        <v>4</v>
      </c>
      <c r="AZ15" s="27">
        <v>4</v>
      </c>
      <c r="BA15" s="80">
        <v>6.6</v>
      </c>
      <c r="BB15" s="219">
        <v>6</v>
      </c>
      <c r="BC15" s="300"/>
      <c r="BD15" s="5">
        <f t="shared" si="26"/>
        <v>6.2</v>
      </c>
      <c r="BE15" s="25">
        <f t="shared" si="27"/>
        <v>6.2</v>
      </c>
      <c r="BF15" s="176" t="str">
        <f t="shared" si="28"/>
        <v>6.2</v>
      </c>
      <c r="BG15" s="303" t="str">
        <f t="shared" si="29"/>
        <v>C</v>
      </c>
      <c r="BH15" s="116">
        <f t="shared" si="30"/>
        <v>2</v>
      </c>
      <c r="BI15" s="116" t="str">
        <f t="shared" si="31"/>
        <v>2.0</v>
      </c>
      <c r="BJ15" s="306">
        <v>2</v>
      </c>
      <c r="BK15" s="314">
        <v>2</v>
      </c>
      <c r="BL15" s="363">
        <v>8</v>
      </c>
      <c r="BM15" s="219">
        <v>8</v>
      </c>
      <c r="BN15" s="300"/>
      <c r="BO15" s="5">
        <f t="shared" si="32"/>
        <v>8</v>
      </c>
      <c r="BP15" s="25">
        <f t="shared" si="33"/>
        <v>8</v>
      </c>
      <c r="BQ15" s="176" t="str">
        <f t="shared" si="34"/>
        <v>8.0</v>
      </c>
      <c r="BR15" s="303" t="str">
        <f t="shared" si="35"/>
        <v>B+</v>
      </c>
      <c r="BS15" s="116">
        <f t="shared" si="36"/>
        <v>3.5</v>
      </c>
      <c r="BT15" s="116" t="str">
        <f t="shared" si="37"/>
        <v>3.5</v>
      </c>
      <c r="BU15" s="306">
        <v>2</v>
      </c>
      <c r="BV15" s="27">
        <v>2</v>
      </c>
      <c r="BW15" s="220">
        <v>7.3</v>
      </c>
      <c r="BX15" s="219">
        <v>8</v>
      </c>
      <c r="BY15" s="300"/>
      <c r="BZ15" s="5">
        <f t="shared" si="38"/>
        <v>7.7</v>
      </c>
      <c r="CA15" s="25">
        <f t="shared" si="39"/>
        <v>7.7</v>
      </c>
      <c r="CB15" s="176" t="str">
        <f t="shared" si="40"/>
        <v>7.7</v>
      </c>
      <c r="CC15" s="118" t="str">
        <f t="shared" si="41"/>
        <v>B</v>
      </c>
      <c r="CD15" s="117">
        <f t="shared" si="42"/>
        <v>3</v>
      </c>
      <c r="CE15" s="116" t="str">
        <f t="shared" si="43"/>
        <v>3.0</v>
      </c>
      <c r="CF15" s="61">
        <v>3</v>
      </c>
      <c r="CG15" s="27">
        <v>3</v>
      </c>
      <c r="CH15" s="111">
        <f t="shared" si="44"/>
        <v>16</v>
      </c>
      <c r="CI15" s="109">
        <f t="shared" si="45"/>
        <v>2.5</v>
      </c>
      <c r="CJ15" s="105" t="str">
        <f t="shared" si="46"/>
        <v>2.50</v>
      </c>
      <c r="CK15" s="106" t="str">
        <f t="shared" si="47"/>
        <v>Lên lớp</v>
      </c>
      <c r="CL15" s="107">
        <f t="shared" si="48"/>
        <v>16</v>
      </c>
      <c r="CM15" s="108">
        <f t="shared" si="49"/>
        <v>2.5</v>
      </c>
      <c r="CN15" s="106" t="str">
        <f t="shared" si="50"/>
        <v>Lên lớp</v>
      </c>
      <c r="CP15" s="444">
        <v>8.1</v>
      </c>
      <c r="CQ15" s="457">
        <v>7</v>
      </c>
      <c r="CR15" s="461"/>
      <c r="CS15" s="5">
        <f t="shared" si="51"/>
        <v>7.4</v>
      </c>
      <c r="CT15" s="25">
        <f t="shared" si="52"/>
        <v>7.4</v>
      </c>
      <c r="CU15" s="176" t="str">
        <f t="shared" si="53"/>
        <v>7.4</v>
      </c>
      <c r="CV15" s="194" t="str">
        <f t="shared" si="54"/>
        <v>B</v>
      </c>
      <c r="CW15" s="218">
        <f t="shared" si="55"/>
        <v>3</v>
      </c>
      <c r="CX15" s="116" t="str">
        <f t="shared" si="56"/>
        <v>3.0</v>
      </c>
      <c r="CY15" s="61">
        <v>3</v>
      </c>
      <c r="CZ15" s="27">
        <v>3</v>
      </c>
      <c r="DA15" s="122">
        <v>7.8</v>
      </c>
      <c r="DB15" s="121">
        <v>6</v>
      </c>
      <c r="DC15" s="121"/>
      <c r="DD15" s="5">
        <f t="shared" si="57"/>
        <v>6.7</v>
      </c>
      <c r="DE15" s="25">
        <f t="shared" si="58"/>
        <v>6.7</v>
      </c>
      <c r="DF15" s="176" t="str">
        <f t="shared" si="59"/>
        <v>6.7</v>
      </c>
      <c r="DG15" s="118" t="str">
        <f t="shared" si="60"/>
        <v>C+</v>
      </c>
      <c r="DH15" s="117">
        <f t="shared" si="61"/>
        <v>2.5</v>
      </c>
      <c r="DI15" s="117" t="str">
        <f t="shared" si="62"/>
        <v>2.5</v>
      </c>
      <c r="DJ15" s="10">
        <v>2</v>
      </c>
      <c r="DK15" s="27">
        <v>2</v>
      </c>
      <c r="DL15" s="122">
        <v>8.3000000000000007</v>
      </c>
      <c r="DM15" s="97">
        <v>8</v>
      </c>
      <c r="DN15" s="299"/>
      <c r="DO15" s="543">
        <f t="shared" si="63"/>
        <v>8.1</v>
      </c>
      <c r="DP15" s="25">
        <f t="shared" si="64"/>
        <v>8.1</v>
      </c>
      <c r="DQ15" s="176" t="str">
        <f t="shared" si="65"/>
        <v>8.1</v>
      </c>
      <c r="DR15" s="118" t="str">
        <f t="shared" si="66"/>
        <v>B+</v>
      </c>
      <c r="DS15" s="117">
        <f t="shared" si="67"/>
        <v>3.5</v>
      </c>
      <c r="DT15" s="117" t="str">
        <f t="shared" si="68"/>
        <v>3.5</v>
      </c>
      <c r="DU15" s="10">
        <v>4</v>
      </c>
      <c r="DV15" s="27">
        <v>4</v>
      </c>
      <c r="DW15" s="508">
        <v>7.6</v>
      </c>
      <c r="DX15" s="97">
        <v>4</v>
      </c>
      <c r="DY15" s="299"/>
      <c r="DZ15" s="5">
        <f t="shared" si="69"/>
        <v>5.4</v>
      </c>
      <c r="EA15" s="25">
        <f t="shared" si="70"/>
        <v>5.4</v>
      </c>
      <c r="EB15" s="176" t="str">
        <f t="shared" si="71"/>
        <v>5.4</v>
      </c>
      <c r="EC15" s="118" t="str">
        <f t="shared" si="72"/>
        <v>D+</v>
      </c>
      <c r="ED15" s="117">
        <f t="shared" si="73"/>
        <v>1.5</v>
      </c>
      <c r="EE15" s="117" t="str">
        <f t="shared" si="74"/>
        <v>1.5</v>
      </c>
      <c r="EF15" s="10">
        <v>2</v>
      </c>
      <c r="EG15" s="27">
        <v>2</v>
      </c>
      <c r="EH15" s="122">
        <v>8</v>
      </c>
      <c r="EI15" s="97">
        <v>7</v>
      </c>
      <c r="EJ15" s="299"/>
      <c r="EK15" s="5">
        <f t="shared" si="75"/>
        <v>7.4</v>
      </c>
      <c r="EL15" s="25">
        <f t="shared" si="76"/>
        <v>7.4</v>
      </c>
      <c r="EM15" s="176" t="str">
        <f t="shared" si="77"/>
        <v>7.4</v>
      </c>
      <c r="EN15" s="118" t="str">
        <f t="shared" si="78"/>
        <v>B</v>
      </c>
      <c r="EO15" s="117">
        <f t="shared" si="79"/>
        <v>3</v>
      </c>
      <c r="EP15" s="117" t="str">
        <f t="shared" si="80"/>
        <v>3.0</v>
      </c>
      <c r="EQ15" s="10">
        <v>2</v>
      </c>
      <c r="ER15" s="27">
        <v>2</v>
      </c>
      <c r="ES15" s="122">
        <v>8.4</v>
      </c>
      <c r="ET15" s="97">
        <v>9</v>
      </c>
      <c r="EU15" s="549"/>
      <c r="EV15" s="5">
        <f t="shared" si="81"/>
        <v>8.8000000000000007</v>
      </c>
      <c r="EW15" s="25">
        <f t="shared" si="82"/>
        <v>8.8000000000000007</v>
      </c>
      <c r="EX15" s="176" t="str">
        <f t="shared" si="83"/>
        <v>8.8</v>
      </c>
      <c r="EY15" s="118" t="str">
        <f t="shared" si="84"/>
        <v>A</v>
      </c>
      <c r="EZ15" s="117">
        <f t="shared" si="85"/>
        <v>4</v>
      </c>
      <c r="FA15" s="117" t="str">
        <f t="shared" si="86"/>
        <v>4.0</v>
      </c>
      <c r="FB15" s="10">
        <v>3</v>
      </c>
      <c r="FC15" s="27">
        <v>3</v>
      </c>
      <c r="FD15" s="362">
        <v>8.4</v>
      </c>
      <c r="FE15" s="97">
        <v>9</v>
      </c>
      <c r="FF15" s="97"/>
      <c r="FG15" s="5">
        <f t="shared" si="87"/>
        <v>8.8000000000000007</v>
      </c>
      <c r="FH15" s="25">
        <f t="shared" si="88"/>
        <v>8.8000000000000007</v>
      </c>
      <c r="FI15" s="176" t="str">
        <f t="shared" si="89"/>
        <v>8.8</v>
      </c>
      <c r="FJ15" s="118" t="str">
        <f t="shared" si="90"/>
        <v>A</v>
      </c>
      <c r="FK15" s="117">
        <f t="shared" si="91"/>
        <v>4</v>
      </c>
      <c r="FL15" s="117" t="str">
        <f t="shared" si="92"/>
        <v>4.0</v>
      </c>
      <c r="FM15" s="10">
        <v>2</v>
      </c>
      <c r="FN15" s="27">
        <v>2</v>
      </c>
      <c r="FO15" s="122">
        <v>8</v>
      </c>
      <c r="FP15" s="97">
        <v>7</v>
      </c>
      <c r="FQ15" s="97"/>
      <c r="FR15" s="5">
        <f t="shared" si="93"/>
        <v>7.4</v>
      </c>
      <c r="FS15" s="25">
        <f t="shared" si="94"/>
        <v>7.4</v>
      </c>
      <c r="FT15" s="176" t="str">
        <f t="shared" si="95"/>
        <v>7.4</v>
      </c>
      <c r="FU15" s="118" t="str">
        <f t="shared" si="96"/>
        <v>B</v>
      </c>
      <c r="FV15" s="117">
        <f t="shared" si="97"/>
        <v>3</v>
      </c>
      <c r="FW15" s="117" t="str">
        <f t="shared" si="98"/>
        <v>3.0</v>
      </c>
      <c r="FX15" s="10">
        <v>2</v>
      </c>
      <c r="FY15" s="27">
        <v>2</v>
      </c>
      <c r="FZ15" s="111">
        <f t="shared" si="99"/>
        <v>20</v>
      </c>
      <c r="GA15" s="824">
        <f t="shared" si="100"/>
        <v>3.15</v>
      </c>
      <c r="GB15" s="105" t="str">
        <f t="shared" si="101"/>
        <v>3.15</v>
      </c>
      <c r="GC15" s="121" t="str">
        <f t="shared" si="102"/>
        <v>Lên lớp</v>
      </c>
      <c r="GD15" s="825">
        <f t="shared" si="103"/>
        <v>36</v>
      </c>
      <c r="GE15" s="824">
        <f t="shared" si="104"/>
        <v>2.8611111111111112</v>
      </c>
      <c r="GF15" s="105" t="str">
        <f t="shared" si="105"/>
        <v>2.86</v>
      </c>
      <c r="GG15" s="826">
        <f t="shared" si="106"/>
        <v>36</v>
      </c>
      <c r="GH15" s="827">
        <f t="shared" si="107"/>
        <v>7.2722222222222221</v>
      </c>
      <c r="GI15" s="828">
        <f t="shared" si="108"/>
        <v>2.8611111111111112</v>
      </c>
      <c r="GJ15" s="829" t="str">
        <f t="shared" si="109"/>
        <v>Lên lớp</v>
      </c>
      <c r="GL15" s="187">
        <v>8.8000000000000007</v>
      </c>
      <c r="GM15" s="97">
        <v>9</v>
      </c>
      <c r="GN15" s="97"/>
      <c r="GO15" s="5">
        <f t="shared" si="120"/>
        <v>8.9</v>
      </c>
      <c r="GP15" s="25">
        <f t="shared" si="121"/>
        <v>8.9</v>
      </c>
      <c r="GQ15" s="176" t="str">
        <f t="shared" si="110"/>
        <v>8.9</v>
      </c>
      <c r="GR15" s="118" t="str">
        <f t="shared" si="111"/>
        <v>A</v>
      </c>
      <c r="GS15" s="117">
        <f t="shared" si="112"/>
        <v>4</v>
      </c>
      <c r="GT15" s="117" t="str">
        <f t="shared" si="113"/>
        <v>4.0</v>
      </c>
      <c r="GU15" s="10">
        <v>4</v>
      </c>
      <c r="GV15" s="27">
        <v>4</v>
      </c>
      <c r="GW15" s="122">
        <v>9</v>
      </c>
      <c r="GX15" s="97">
        <v>7</v>
      </c>
      <c r="GY15" s="97"/>
      <c r="GZ15" s="5">
        <f t="shared" si="122"/>
        <v>7.8</v>
      </c>
      <c r="HA15" s="25">
        <f t="shared" si="123"/>
        <v>7.8</v>
      </c>
      <c r="HB15" s="176" t="str">
        <f t="shared" si="124"/>
        <v>7.8</v>
      </c>
      <c r="HC15" s="118" t="str">
        <f t="shared" si="125"/>
        <v>B</v>
      </c>
      <c r="HD15" s="117">
        <f t="shared" si="126"/>
        <v>3</v>
      </c>
      <c r="HE15" s="117" t="str">
        <f t="shared" si="127"/>
        <v>3.0</v>
      </c>
      <c r="HF15" s="10">
        <v>3</v>
      </c>
      <c r="HG15" s="27">
        <v>3</v>
      </c>
      <c r="HH15" s="122">
        <v>8</v>
      </c>
      <c r="HI15" s="97">
        <v>8</v>
      </c>
      <c r="HJ15" s="97"/>
      <c r="HK15" s="5">
        <f t="shared" si="128"/>
        <v>8</v>
      </c>
      <c r="HL15" s="25">
        <f t="shared" si="129"/>
        <v>8</v>
      </c>
      <c r="HM15" s="176" t="str">
        <f t="shared" si="130"/>
        <v>8.0</v>
      </c>
      <c r="HN15" s="118" t="str">
        <f t="shared" si="131"/>
        <v>B+</v>
      </c>
      <c r="HO15" s="117">
        <f t="shared" si="132"/>
        <v>3.5</v>
      </c>
      <c r="HP15" s="117" t="str">
        <f t="shared" si="133"/>
        <v>3.5</v>
      </c>
      <c r="HQ15" s="10">
        <v>2</v>
      </c>
      <c r="HR15" s="27">
        <v>2</v>
      </c>
      <c r="HS15" s="31">
        <v>8</v>
      </c>
      <c r="HT15" s="800">
        <v>8</v>
      </c>
      <c r="HU15" s="800"/>
      <c r="HV15" s="855">
        <f t="shared" si="134"/>
        <v>8</v>
      </c>
      <c r="HW15" s="856">
        <f t="shared" si="135"/>
        <v>8</v>
      </c>
      <c r="HX15" s="857" t="str">
        <f t="shared" si="136"/>
        <v>8.0</v>
      </c>
      <c r="HY15" s="858" t="str">
        <f t="shared" si="137"/>
        <v>B+</v>
      </c>
      <c r="HZ15" s="859">
        <f t="shared" si="138"/>
        <v>3.5</v>
      </c>
      <c r="IA15" s="859" t="str">
        <f t="shared" si="139"/>
        <v>3.5</v>
      </c>
      <c r="IB15" s="781">
        <v>2</v>
      </c>
      <c r="IC15" s="860">
        <v>2</v>
      </c>
      <c r="ID15" s="122">
        <v>7.8</v>
      </c>
      <c r="IE15" s="97">
        <v>6</v>
      </c>
      <c r="IF15" s="299"/>
      <c r="IG15" s="5">
        <f t="shared" si="140"/>
        <v>6.7</v>
      </c>
      <c r="IH15" s="25">
        <f t="shared" si="141"/>
        <v>6.7</v>
      </c>
      <c r="II15" s="176" t="str">
        <f t="shared" si="142"/>
        <v>6.7</v>
      </c>
      <c r="IJ15" s="118" t="str">
        <f t="shared" si="143"/>
        <v>C+</v>
      </c>
      <c r="IK15" s="117">
        <f t="shared" si="144"/>
        <v>2.5</v>
      </c>
      <c r="IL15" s="117" t="str">
        <f t="shared" si="145"/>
        <v>2.5</v>
      </c>
      <c r="IM15" s="10">
        <v>2</v>
      </c>
      <c r="IN15" s="27">
        <v>2</v>
      </c>
      <c r="IO15" s="122">
        <v>7.6</v>
      </c>
      <c r="IP15" s="97">
        <v>8</v>
      </c>
      <c r="IQ15" s="97"/>
      <c r="IR15" s="5">
        <f t="shared" si="146"/>
        <v>7.8</v>
      </c>
      <c r="IS15" s="25">
        <f t="shared" si="147"/>
        <v>7.8</v>
      </c>
      <c r="IT15" s="176" t="str">
        <f t="shared" si="148"/>
        <v>7.8</v>
      </c>
      <c r="IU15" s="118" t="str">
        <f t="shared" si="149"/>
        <v>B</v>
      </c>
      <c r="IV15" s="117">
        <f t="shared" si="150"/>
        <v>3</v>
      </c>
      <c r="IW15" s="117" t="str">
        <f t="shared" si="151"/>
        <v>3.0</v>
      </c>
      <c r="IX15" s="10">
        <v>2</v>
      </c>
      <c r="IY15" s="27">
        <v>2</v>
      </c>
      <c r="IZ15" s="122">
        <v>8</v>
      </c>
      <c r="JA15" s="97">
        <v>8</v>
      </c>
      <c r="JB15" s="97"/>
      <c r="JC15" s="5">
        <f t="shared" si="152"/>
        <v>8</v>
      </c>
      <c r="JD15" s="25">
        <f t="shared" si="153"/>
        <v>8</v>
      </c>
      <c r="JE15" s="176" t="str">
        <f t="shared" si="154"/>
        <v>8.0</v>
      </c>
      <c r="JF15" s="118" t="str">
        <f t="shared" si="155"/>
        <v>B+</v>
      </c>
      <c r="JG15" s="117">
        <f t="shared" si="156"/>
        <v>3.5</v>
      </c>
      <c r="JH15" s="117" t="str">
        <f t="shared" si="157"/>
        <v>3.5</v>
      </c>
      <c r="JI15" s="10">
        <v>4</v>
      </c>
      <c r="JJ15" s="27">
        <v>4</v>
      </c>
      <c r="JK15" s="122">
        <v>8.8000000000000007</v>
      </c>
      <c r="JL15" s="97">
        <v>8</v>
      </c>
      <c r="JM15" s="97"/>
      <c r="JN15" s="5">
        <f t="shared" si="158"/>
        <v>8.3000000000000007</v>
      </c>
      <c r="JO15" s="25">
        <f t="shared" si="159"/>
        <v>8.3000000000000007</v>
      </c>
      <c r="JP15" s="176" t="str">
        <f t="shared" si="160"/>
        <v>8.3</v>
      </c>
      <c r="JQ15" s="118" t="str">
        <f t="shared" si="161"/>
        <v>B+</v>
      </c>
      <c r="JR15" s="117">
        <f t="shared" si="162"/>
        <v>3.5</v>
      </c>
      <c r="JS15" s="117" t="str">
        <f t="shared" si="163"/>
        <v>3.5</v>
      </c>
      <c r="JT15" s="10">
        <v>2</v>
      </c>
      <c r="JU15" s="27">
        <v>2</v>
      </c>
      <c r="JV15" s="884">
        <f t="shared" si="164"/>
        <v>21</v>
      </c>
      <c r="JW15" s="885">
        <f t="shared" si="165"/>
        <v>3.3809523809523809</v>
      </c>
      <c r="JX15" s="886" t="str">
        <f t="shared" si="166"/>
        <v>3.38</v>
      </c>
      <c r="JY15" s="521" t="str">
        <f t="shared" si="167"/>
        <v>Lên lớp</v>
      </c>
      <c r="JZ15" s="887">
        <f t="shared" si="168"/>
        <v>57</v>
      </c>
      <c r="KA15" s="885">
        <f t="shared" si="169"/>
        <v>3.0526315789473686</v>
      </c>
      <c r="KB15" s="886" t="str">
        <f t="shared" si="170"/>
        <v>3.05</v>
      </c>
      <c r="KC15" s="888">
        <f t="shared" si="171"/>
        <v>21</v>
      </c>
      <c r="KD15" s="889">
        <f t="shared" si="172"/>
        <v>8.0285714285714285</v>
      </c>
      <c r="KE15" s="890">
        <f t="shared" si="173"/>
        <v>3.3809523809523809</v>
      </c>
      <c r="KF15" s="891">
        <f t="shared" si="174"/>
        <v>57</v>
      </c>
      <c r="KG15" s="892">
        <f t="shared" si="175"/>
        <v>7.5508771929824556</v>
      </c>
      <c r="KH15" s="893">
        <f t="shared" si="176"/>
        <v>3.0526315789473686</v>
      </c>
      <c r="KI15" s="521" t="str">
        <f t="shared" si="177"/>
        <v>Lên lớp</v>
      </c>
      <c r="KJ15" s="424"/>
      <c r="KK15" s="31">
        <v>7.3</v>
      </c>
      <c r="KL15" s="800">
        <v>9</v>
      </c>
      <c r="KM15" s="5"/>
      <c r="KN15" s="5">
        <f t="shared" si="178"/>
        <v>8.3000000000000007</v>
      </c>
      <c r="KO15" s="25">
        <f t="shared" si="114"/>
        <v>8.3000000000000007</v>
      </c>
      <c r="KP15" s="176" t="str">
        <f t="shared" si="179"/>
        <v>8.3</v>
      </c>
      <c r="KQ15" s="118" t="str">
        <f t="shared" si="115"/>
        <v>B+</v>
      </c>
      <c r="KR15" s="117">
        <f t="shared" si="180"/>
        <v>3.5</v>
      </c>
      <c r="KS15" s="117" t="str">
        <f t="shared" si="116"/>
        <v>3.5</v>
      </c>
      <c r="KT15" s="10">
        <v>2</v>
      </c>
      <c r="KU15" s="27">
        <v>2</v>
      </c>
      <c r="KV15" s="31">
        <v>9.6</v>
      </c>
      <c r="KW15" s="800">
        <v>8</v>
      </c>
      <c r="KX15" s="5"/>
      <c r="KY15" s="855">
        <f t="shared" si="181"/>
        <v>8.6</v>
      </c>
      <c r="KZ15" s="856">
        <f t="shared" si="182"/>
        <v>8.6</v>
      </c>
      <c r="LA15" s="857" t="str">
        <f t="shared" si="183"/>
        <v>8.6</v>
      </c>
      <c r="LB15" s="858" t="str">
        <f t="shared" si="184"/>
        <v>A</v>
      </c>
      <c r="LC15" s="859">
        <f t="shared" si="185"/>
        <v>4</v>
      </c>
      <c r="LD15" s="859" t="str">
        <f t="shared" si="186"/>
        <v>4.0</v>
      </c>
      <c r="LE15" s="781">
        <v>2</v>
      </c>
      <c r="LF15" s="860">
        <v>2</v>
      </c>
      <c r="LG15" s="122">
        <v>8.3000000000000007</v>
      </c>
      <c r="LH15" s="163">
        <v>8</v>
      </c>
      <c r="LI15" s="97"/>
      <c r="LJ15" s="760">
        <f t="shared" si="187"/>
        <v>8.1</v>
      </c>
      <c r="LK15" s="761">
        <f t="shared" si="188"/>
        <v>8.1</v>
      </c>
      <c r="LL15" s="762" t="str">
        <f t="shared" si="189"/>
        <v>8.1</v>
      </c>
      <c r="LM15" s="763" t="str">
        <f t="shared" si="190"/>
        <v>B+</v>
      </c>
      <c r="LN15" s="764">
        <f t="shared" si="191"/>
        <v>3.5</v>
      </c>
      <c r="LO15" s="764" t="str">
        <f t="shared" si="192"/>
        <v>3.5</v>
      </c>
      <c r="LP15" s="765">
        <v>3</v>
      </c>
      <c r="LQ15" s="766">
        <v>3</v>
      </c>
      <c r="LR15" s="31">
        <v>9</v>
      </c>
      <c r="LS15" s="800">
        <v>8</v>
      </c>
      <c r="LT15" s="5"/>
      <c r="LU15" s="855">
        <f t="shared" si="193"/>
        <v>8.4</v>
      </c>
      <c r="LV15" s="856">
        <f t="shared" si="194"/>
        <v>8.4</v>
      </c>
      <c r="LW15" s="857" t="str">
        <f t="shared" si="195"/>
        <v>8.4</v>
      </c>
      <c r="LX15" s="858" t="str">
        <f t="shared" si="117"/>
        <v>B+</v>
      </c>
      <c r="LY15" s="859">
        <f t="shared" si="118"/>
        <v>3.5</v>
      </c>
      <c r="LZ15" s="859" t="str">
        <f t="shared" si="119"/>
        <v>3.5</v>
      </c>
      <c r="MA15" s="781">
        <v>2</v>
      </c>
      <c r="MB15" s="860">
        <v>2</v>
      </c>
      <c r="MC15" s="1668">
        <v>8.1999999999999993</v>
      </c>
      <c r="MD15" s="1696">
        <v>8.5</v>
      </c>
      <c r="ME15" s="9"/>
      <c r="MF15" s="855">
        <f t="shared" si="196"/>
        <v>8.4</v>
      </c>
      <c r="MG15" s="856">
        <f t="shared" si="197"/>
        <v>8.4</v>
      </c>
      <c r="MH15" s="1312" t="str">
        <f t="shared" si="198"/>
        <v>8.4</v>
      </c>
      <c r="MI15" s="858" t="str">
        <f t="shared" si="199"/>
        <v>B+</v>
      </c>
      <c r="MJ15" s="859">
        <f t="shared" si="200"/>
        <v>3.5</v>
      </c>
      <c r="MK15" s="859" t="str">
        <f t="shared" si="201"/>
        <v>3.5</v>
      </c>
      <c r="ML15" s="781">
        <v>4</v>
      </c>
      <c r="MM15" s="860">
        <v>4</v>
      </c>
      <c r="MN15" s="1313">
        <v>8</v>
      </c>
      <c r="MO15" s="522">
        <v>8</v>
      </c>
      <c r="MP15" s="522"/>
      <c r="MQ15" s="855">
        <f t="shared" si="202"/>
        <v>8</v>
      </c>
      <c r="MR15" s="856">
        <f t="shared" si="203"/>
        <v>8</v>
      </c>
      <c r="MS15" s="1312" t="str">
        <f t="shared" si="204"/>
        <v>8.0</v>
      </c>
      <c r="MT15" s="858" t="str">
        <f t="shared" si="205"/>
        <v>B+</v>
      </c>
      <c r="MU15" s="859">
        <f t="shared" si="206"/>
        <v>3.5</v>
      </c>
      <c r="MV15" s="859" t="str">
        <f t="shared" si="207"/>
        <v>3.5</v>
      </c>
      <c r="MW15" s="781">
        <v>2</v>
      </c>
      <c r="MX15" s="860">
        <v>2</v>
      </c>
      <c r="MY15" s="1719">
        <f t="shared" si="208"/>
        <v>15</v>
      </c>
      <c r="MZ15" s="1720">
        <f t="shared" si="209"/>
        <v>3.5666666666666669</v>
      </c>
      <c r="NA15" s="1721" t="str">
        <f t="shared" si="210"/>
        <v>3.57</v>
      </c>
    </row>
    <row r="16" spans="1:365" ht="19.5" customHeight="1" x14ac:dyDescent="0.25">
      <c r="A16" s="221">
        <v>21</v>
      </c>
      <c r="B16" s="231" t="s">
        <v>152</v>
      </c>
      <c r="C16" s="232" t="s">
        <v>400</v>
      </c>
      <c r="D16" s="233" t="s">
        <v>401</v>
      </c>
      <c r="E16" s="234" t="s">
        <v>109</v>
      </c>
      <c r="F16" s="195"/>
      <c r="G16" s="610" t="s">
        <v>446</v>
      </c>
      <c r="H16" s="231" t="s">
        <v>17</v>
      </c>
      <c r="I16" s="323" t="s">
        <v>386</v>
      </c>
      <c r="J16" s="338">
        <v>7.3</v>
      </c>
      <c r="K16" s="176" t="str">
        <f t="shared" si="0"/>
        <v>7.3</v>
      </c>
      <c r="L16" s="51" t="str">
        <f t="shared" si="1"/>
        <v>B</v>
      </c>
      <c r="M16" s="57">
        <f t="shared" si="2"/>
        <v>3</v>
      </c>
      <c r="N16" s="76" t="str">
        <f t="shared" ref="N16:N25" si="211">TEXT(M16,"0.0")</f>
        <v>3.0</v>
      </c>
      <c r="O16" s="1185">
        <v>7</v>
      </c>
      <c r="P16" s="176" t="str">
        <f t="shared" si="4"/>
        <v>7.0</v>
      </c>
      <c r="Q16" s="118" t="str">
        <f t="shared" si="5"/>
        <v>B</v>
      </c>
      <c r="R16" s="117">
        <f t="shared" si="6"/>
        <v>3</v>
      </c>
      <c r="S16" s="1192" t="str">
        <f t="shared" si="7"/>
        <v>3.0</v>
      </c>
      <c r="T16" s="280">
        <v>5.2</v>
      </c>
      <c r="U16" s="275">
        <v>7</v>
      </c>
      <c r="V16" s="275"/>
      <c r="W16" s="5">
        <f t="shared" si="8"/>
        <v>6.3</v>
      </c>
      <c r="X16" s="114">
        <f t="shared" ref="X16:X23" si="212">ROUND(MAX((T16*0.4+U16*0.6),(T16*0.4+V16*0.6)),1)</f>
        <v>6.3</v>
      </c>
      <c r="Y16" s="176" t="str">
        <f t="shared" si="10"/>
        <v>6.3</v>
      </c>
      <c r="Z16" s="115" t="str">
        <f t="shared" ref="Z16:Z23" si="213">IF(X16&gt;=8.5,"A",IF(X16&gt;=8,"B+",IF(X16&gt;=7,"B",IF(X16&gt;=6.5,"C+",IF(X16&gt;=5.5,"C",IF(X16&gt;=5,"D+",IF(X16&gt;=4,"D","F")))))))</f>
        <v>C</v>
      </c>
      <c r="AA16" s="116">
        <f t="shared" ref="AA16:AA23" si="214">IF(Z16="A",4,IF(Z16="B+",3.5,IF(Z16="B",3,IF(Z16="C+",2.5,IF(Z16="C",2,IF(Z16="D+",1.5,IF(Z16="D",1,0)))))))</f>
        <v>2</v>
      </c>
      <c r="AB16" s="116" t="str">
        <f t="shared" ref="AB16:AB23" si="215">TEXT(AA16,"0.0")</f>
        <v>2.0</v>
      </c>
      <c r="AC16" s="61">
        <v>2</v>
      </c>
      <c r="AD16" s="27">
        <v>2</v>
      </c>
      <c r="AE16" s="280">
        <v>7.3</v>
      </c>
      <c r="AF16" s="297">
        <v>6</v>
      </c>
      <c r="AG16" s="197"/>
      <c r="AH16" s="5">
        <f t="shared" si="14"/>
        <v>6.5</v>
      </c>
      <c r="AI16" s="25">
        <f t="shared" si="15"/>
        <v>6.5</v>
      </c>
      <c r="AJ16" s="176" t="str">
        <f t="shared" si="16"/>
        <v>6.5</v>
      </c>
      <c r="AK16" s="118" t="str">
        <f t="shared" si="17"/>
        <v>C+</v>
      </c>
      <c r="AL16" s="117">
        <f t="shared" si="18"/>
        <v>2.5</v>
      </c>
      <c r="AM16" s="117" t="str">
        <f t="shared" si="19"/>
        <v>2.5</v>
      </c>
      <c r="AN16" s="10">
        <v>3</v>
      </c>
      <c r="AO16" s="314">
        <v>3</v>
      </c>
      <c r="AP16" s="280">
        <v>7.8</v>
      </c>
      <c r="AQ16" s="297">
        <v>8</v>
      </c>
      <c r="AR16" s="197"/>
      <c r="AS16" s="5">
        <f t="shared" si="20"/>
        <v>7.9</v>
      </c>
      <c r="AT16" s="25">
        <f t="shared" si="21"/>
        <v>7.9</v>
      </c>
      <c r="AU16" s="176" t="str">
        <f t="shared" si="22"/>
        <v>7.9</v>
      </c>
      <c r="AV16" s="118" t="str">
        <f t="shared" si="23"/>
        <v>B</v>
      </c>
      <c r="AW16" s="117">
        <f t="shared" si="24"/>
        <v>3</v>
      </c>
      <c r="AX16" s="117" t="str">
        <f t="shared" si="25"/>
        <v>3.0</v>
      </c>
      <c r="AY16" s="292">
        <v>4</v>
      </c>
      <c r="AZ16" s="27">
        <v>4</v>
      </c>
      <c r="BA16" s="280">
        <v>7.2</v>
      </c>
      <c r="BB16" s="275">
        <v>5</v>
      </c>
      <c r="BC16" s="197"/>
      <c r="BD16" s="5">
        <f t="shared" si="26"/>
        <v>5.9</v>
      </c>
      <c r="BE16" s="25">
        <f t="shared" si="27"/>
        <v>5.9</v>
      </c>
      <c r="BF16" s="176" t="str">
        <f t="shared" si="28"/>
        <v>5.9</v>
      </c>
      <c r="BG16" s="303" t="str">
        <f t="shared" ref="BG16:BG25" si="216">IF(BE16&gt;=8.5,"A",IF(BE16&gt;=8,"B+",IF(BE16&gt;=7,"B",IF(BE16&gt;=6.5,"C+",IF(BE16&gt;=5.5,"C",IF(BE16&gt;=5,"D+",IF(BE16&gt;=4,"D","F")))))))</f>
        <v>C</v>
      </c>
      <c r="BH16" s="116">
        <f t="shared" ref="BH16:BH25" si="217">IF(BG16="A",4,IF(BG16="B+",3.5,IF(BG16="B",3,IF(BG16="C+",2.5,IF(BG16="C",2,IF(BG16="D+",1.5,IF(BG16="D",1,0)))))))</f>
        <v>2</v>
      </c>
      <c r="BI16" s="116" t="str">
        <f t="shared" ref="BI16:BI25" si="218">TEXT(BH16,"0.0")</f>
        <v>2.0</v>
      </c>
      <c r="BJ16" s="306">
        <v>2</v>
      </c>
      <c r="BK16" s="314">
        <v>2</v>
      </c>
      <c r="BL16" s="283">
        <v>8</v>
      </c>
      <c r="BM16" s="275">
        <v>8</v>
      </c>
      <c r="BN16" s="197"/>
      <c r="BO16" s="5">
        <f t="shared" si="32"/>
        <v>8</v>
      </c>
      <c r="BP16" s="25">
        <f t="shared" si="33"/>
        <v>8</v>
      </c>
      <c r="BQ16" s="176" t="str">
        <f t="shared" si="34"/>
        <v>8.0</v>
      </c>
      <c r="BR16" s="303" t="str">
        <f t="shared" ref="BR16:BR23" si="219">IF(BP16&gt;=8.5,"A",IF(BP16&gt;=8,"B+",IF(BP16&gt;=7,"B",IF(BP16&gt;=6.5,"C+",IF(BP16&gt;=5.5,"C",IF(BP16&gt;=5,"D+",IF(BP16&gt;=4,"D","F")))))))</f>
        <v>B+</v>
      </c>
      <c r="BS16" s="116">
        <f t="shared" ref="BS16:BS23" si="220">IF(BR16="A",4,IF(BR16="B+",3.5,IF(BR16="B",3,IF(BR16="C+",2.5,IF(BR16="C",2,IF(BR16="D+",1.5,IF(BR16="D",1,0)))))))</f>
        <v>3.5</v>
      </c>
      <c r="BT16" s="116" t="str">
        <f t="shared" ref="BT16:BT23" si="221">TEXT(BS16,"0.0")</f>
        <v>3.5</v>
      </c>
      <c r="BU16" s="306">
        <v>2</v>
      </c>
      <c r="BV16" s="27">
        <v>2</v>
      </c>
      <c r="BW16" s="280">
        <v>7.5</v>
      </c>
      <c r="BX16" s="297">
        <v>5</v>
      </c>
      <c r="BY16" s="197"/>
      <c r="BZ16" s="5">
        <f t="shared" si="38"/>
        <v>6</v>
      </c>
      <c r="CA16" s="25">
        <f t="shared" si="39"/>
        <v>6</v>
      </c>
      <c r="CB16" s="176" t="str">
        <f t="shared" si="40"/>
        <v>6.0</v>
      </c>
      <c r="CC16" s="118" t="str">
        <f t="shared" si="41"/>
        <v>C</v>
      </c>
      <c r="CD16" s="117">
        <f t="shared" si="42"/>
        <v>2</v>
      </c>
      <c r="CE16" s="116" t="str">
        <f t="shared" ref="CE16:CE25" si="222">TEXT(CD16,"0.0")</f>
        <v>2.0</v>
      </c>
      <c r="CF16" s="61">
        <v>3</v>
      </c>
      <c r="CG16" s="27">
        <v>3</v>
      </c>
      <c r="CH16" s="111">
        <f t="shared" si="44"/>
        <v>16</v>
      </c>
      <c r="CI16" s="109">
        <f t="shared" si="45"/>
        <v>2.53125</v>
      </c>
      <c r="CJ16" s="105" t="str">
        <f t="shared" si="46"/>
        <v>2.53</v>
      </c>
      <c r="CK16" s="106" t="str">
        <f t="shared" si="47"/>
        <v>Lên lớp</v>
      </c>
      <c r="CL16" s="107">
        <f t="shared" si="48"/>
        <v>16</v>
      </c>
      <c r="CM16" s="108">
        <f t="shared" si="49"/>
        <v>2.53125</v>
      </c>
      <c r="CN16" s="106" t="str">
        <f t="shared" si="50"/>
        <v>Lên lớp</v>
      </c>
      <c r="CO16" s="197"/>
      <c r="CP16" s="268">
        <v>8</v>
      </c>
      <c r="CQ16" s="245">
        <v>6</v>
      </c>
      <c r="CR16" s="197"/>
      <c r="CS16" s="5">
        <f t="shared" si="51"/>
        <v>6.8</v>
      </c>
      <c r="CT16" s="25">
        <f t="shared" si="52"/>
        <v>6.8</v>
      </c>
      <c r="CU16" s="176" t="str">
        <f t="shared" si="53"/>
        <v>6.8</v>
      </c>
      <c r="CV16" s="194" t="str">
        <f t="shared" ref="CV16:CV25" si="223">IF(CT16&gt;=8.5,"A",IF(CT16&gt;=8,"B+",IF(CT16&gt;=7,"B",IF(CT16&gt;=6.5,"C+",IF(CT16&gt;=5.5,"C",IF(CT16&gt;=5,"D+",IF(CT16&gt;=4,"D","F")))))))</f>
        <v>C+</v>
      </c>
      <c r="CW16" s="218">
        <f t="shared" ref="CW16:CW25" si="224">IF(CV16="A",4,IF(CV16="B+",3.5,IF(CV16="B",3,IF(CV16="C+",2.5,IF(CV16="C",2,IF(CV16="D+",1.5,IF(CV16="D",1,0)))))))</f>
        <v>2.5</v>
      </c>
      <c r="CX16" s="116" t="str">
        <f t="shared" ref="CX16:CX25" si="225">TEXT(CW16,"0.0")</f>
        <v>2.5</v>
      </c>
      <c r="CY16" s="61">
        <v>3</v>
      </c>
      <c r="CZ16" s="27">
        <v>3</v>
      </c>
      <c r="DA16" s="122">
        <v>7.6</v>
      </c>
      <c r="DB16" s="121">
        <v>7</v>
      </c>
      <c r="DC16" s="121"/>
      <c r="DD16" s="5">
        <f t="shared" si="57"/>
        <v>7.2</v>
      </c>
      <c r="DE16" s="25">
        <f t="shared" si="58"/>
        <v>7.2</v>
      </c>
      <c r="DF16" s="176" t="str">
        <f t="shared" si="59"/>
        <v>7.2</v>
      </c>
      <c r="DG16" s="118" t="str">
        <f t="shared" si="60"/>
        <v>B</v>
      </c>
      <c r="DH16" s="117">
        <f t="shared" si="61"/>
        <v>3</v>
      </c>
      <c r="DI16" s="117" t="str">
        <f t="shared" si="62"/>
        <v>3.0</v>
      </c>
      <c r="DJ16" s="10">
        <v>2</v>
      </c>
      <c r="DK16" s="27">
        <v>2</v>
      </c>
      <c r="DL16" s="122">
        <v>8.3000000000000007</v>
      </c>
      <c r="DM16" s="97">
        <v>9</v>
      </c>
      <c r="DN16" s="299"/>
      <c r="DO16" s="543">
        <f t="shared" si="63"/>
        <v>8.6999999999999993</v>
      </c>
      <c r="DP16" s="25">
        <f t="shared" si="64"/>
        <v>8.6999999999999993</v>
      </c>
      <c r="DQ16" s="176" t="str">
        <f t="shared" si="65"/>
        <v>8.7</v>
      </c>
      <c r="DR16" s="118" t="str">
        <f t="shared" si="66"/>
        <v>A</v>
      </c>
      <c r="DS16" s="117">
        <f t="shared" si="67"/>
        <v>4</v>
      </c>
      <c r="DT16" s="117" t="str">
        <f t="shared" si="68"/>
        <v>4.0</v>
      </c>
      <c r="DU16" s="10">
        <v>4</v>
      </c>
      <c r="DV16" s="27">
        <v>4</v>
      </c>
      <c r="DW16" s="508">
        <v>8</v>
      </c>
      <c r="DX16" s="97">
        <v>5</v>
      </c>
      <c r="DY16" s="299"/>
      <c r="DZ16" s="5">
        <f t="shared" si="69"/>
        <v>6.2</v>
      </c>
      <c r="EA16" s="25">
        <f t="shared" si="70"/>
        <v>6.2</v>
      </c>
      <c r="EB16" s="176" t="str">
        <f t="shared" si="71"/>
        <v>6.2</v>
      </c>
      <c r="EC16" s="118" t="str">
        <f t="shared" si="72"/>
        <v>C</v>
      </c>
      <c r="ED16" s="117">
        <f t="shared" si="73"/>
        <v>2</v>
      </c>
      <c r="EE16" s="117" t="str">
        <f t="shared" si="74"/>
        <v>2.0</v>
      </c>
      <c r="EF16" s="10">
        <v>2</v>
      </c>
      <c r="EG16" s="27">
        <v>2</v>
      </c>
      <c r="EH16" s="122">
        <v>7.8</v>
      </c>
      <c r="EI16" s="97">
        <v>7</v>
      </c>
      <c r="EJ16" s="299"/>
      <c r="EK16" s="5">
        <f t="shared" si="75"/>
        <v>7.3</v>
      </c>
      <c r="EL16" s="25">
        <f t="shared" si="76"/>
        <v>7.3</v>
      </c>
      <c r="EM16" s="176" t="str">
        <f t="shared" si="77"/>
        <v>7.3</v>
      </c>
      <c r="EN16" s="118" t="str">
        <f t="shared" si="78"/>
        <v>B</v>
      </c>
      <c r="EO16" s="117">
        <f t="shared" si="79"/>
        <v>3</v>
      </c>
      <c r="EP16" s="117" t="str">
        <f t="shared" si="80"/>
        <v>3.0</v>
      </c>
      <c r="EQ16" s="10">
        <v>2</v>
      </c>
      <c r="ER16" s="27">
        <v>2</v>
      </c>
      <c r="ES16" s="122">
        <v>8.6</v>
      </c>
      <c r="ET16" s="97">
        <v>8</v>
      </c>
      <c r="EU16" s="549"/>
      <c r="EV16" s="5">
        <f t="shared" si="81"/>
        <v>8.1999999999999993</v>
      </c>
      <c r="EW16" s="25">
        <f t="shared" si="82"/>
        <v>8.1999999999999993</v>
      </c>
      <c r="EX16" s="176" t="str">
        <f t="shared" si="83"/>
        <v>8.2</v>
      </c>
      <c r="EY16" s="118" t="str">
        <f t="shared" si="84"/>
        <v>B+</v>
      </c>
      <c r="EZ16" s="117">
        <f t="shared" si="85"/>
        <v>3.5</v>
      </c>
      <c r="FA16" s="117" t="str">
        <f t="shared" si="86"/>
        <v>3.5</v>
      </c>
      <c r="FB16" s="10">
        <v>3</v>
      </c>
      <c r="FC16" s="27">
        <v>3</v>
      </c>
      <c r="FD16" s="362">
        <v>8.8000000000000007</v>
      </c>
      <c r="FE16" s="97">
        <v>9</v>
      </c>
      <c r="FF16" s="97"/>
      <c r="FG16" s="5">
        <f t="shared" si="87"/>
        <v>8.9</v>
      </c>
      <c r="FH16" s="25">
        <f t="shared" si="88"/>
        <v>8.9</v>
      </c>
      <c r="FI16" s="176" t="str">
        <f t="shared" si="89"/>
        <v>8.9</v>
      </c>
      <c r="FJ16" s="118" t="str">
        <f t="shared" si="90"/>
        <v>A</v>
      </c>
      <c r="FK16" s="117">
        <f t="shared" si="91"/>
        <v>4</v>
      </c>
      <c r="FL16" s="117" t="str">
        <f t="shared" si="92"/>
        <v>4.0</v>
      </c>
      <c r="FM16" s="10">
        <v>2</v>
      </c>
      <c r="FN16" s="27">
        <v>2</v>
      </c>
      <c r="FO16" s="122">
        <v>8</v>
      </c>
      <c r="FP16" s="97">
        <v>8</v>
      </c>
      <c r="FQ16" s="97"/>
      <c r="FR16" s="5">
        <f t="shared" si="93"/>
        <v>8</v>
      </c>
      <c r="FS16" s="25">
        <f t="shared" si="94"/>
        <v>8</v>
      </c>
      <c r="FT16" s="176" t="str">
        <f t="shared" si="95"/>
        <v>8.0</v>
      </c>
      <c r="FU16" s="118" t="str">
        <f t="shared" si="96"/>
        <v>B+</v>
      </c>
      <c r="FV16" s="117">
        <f t="shared" si="97"/>
        <v>3.5</v>
      </c>
      <c r="FW16" s="117" t="str">
        <f t="shared" si="98"/>
        <v>3.5</v>
      </c>
      <c r="FX16" s="10">
        <v>2</v>
      </c>
      <c r="FY16" s="27">
        <v>2</v>
      </c>
      <c r="FZ16" s="111">
        <f t="shared" si="99"/>
        <v>20</v>
      </c>
      <c r="GA16" s="824">
        <f t="shared" si="100"/>
        <v>3.25</v>
      </c>
      <c r="GB16" s="105" t="str">
        <f t="shared" si="101"/>
        <v>3.25</v>
      </c>
      <c r="GC16" s="121" t="str">
        <f t="shared" si="102"/>
        <v>Lên lớp</v>
      </c>
      <c r="GD16" s="825">
        <f t="shared" si="103"/>
        <v>36</v>
      </c>
      <c r="GE16" s="824">
        <f t="shared" si="104"/>
        <v>2.9305555555555554</v>
      </c>
      <c r="GF16" s="105" t="str">
        <f t="shared" si="105"/>
        <v>2.93</v>
      </c>
      <c r="GG16" s="826">
        <f t="shared" si="106"/>
        <v>36</v>
      </c>
      <c r="GH16" s="827">
        <f t="shared" si="107"/>
        <v>7.3472222222222223</v>
      </c>
      <c r="GI16" s="828">
        <f t="shared" si="108"/>
        <v>2.9305555555555554</v>
      </c>
      <c r="GJ16" s="829" t="str">
        <f t="shared" si="109"/>
        <v>Lên lớp</v>
      </c>
      <c r="GL16" s="187">
        <v>8.8000000000000007</v>
      </c>
      <c r="GM16" s="97">
        <v>9</v>
      </c>
      <c r="GN16" s="97"/>
      <c r="GO16" s="5">
        <f t="shared" si="120"/>
        <v>8.9</v>
      </c>
      <c r="GP16" s="25">
        <f t="shared" si="121"/>
        <v>8.9</v>
      </c>
      <c r="GQ16" s="176" t="str">
        <f t="shared" si="110"/>
        <v>8.9</v>
      </c>
      <c r="GR16" s="118" t="str">
        <f t="shared" si="111"/>
        <v>A</v>
      </c>
      <c r="GS16" s="117">
        <f t="shared" si="112"/>
        <v>4</v>
      </c>
      <c r="GT16" s="117" t="str">
        <f t="shared" si="113"/>
        <v>4.0</v>
      </c>
      <c r="GU16" s="10">
        <v>4</v>
      </c>
      <c r="GV16" s="27">
        <v>4</v>
      </c>
      <c r="GW16" s="122">
        <v>9</v>
      </c>
      <c r="GX16" s="97">
        <v>8</v>
      </c>
      <c r="GY16" s="97"/>
      <c r="GZ16" s="5">
        <f t="shared" si="122"/>
        <v>8.4</v>
      </c>
      <c r="HA16" s="25">
        <f t="shared" si="123"/>
        <v>8.4</v>
      </c>
      <c r="HB16" s="176" t="str">
        <f t="shared" si="124"/>
        <v>8.4</v>
      </c>
      <c r="HC16" s="118" t="str">
        <f t="shared" si="125"/>
        <v>B+</v>
      </c>
      <c r="HD16" s="117">
        <f t="shared" si="126"/>
        <v>3.5</v>
      </c>
      <c r="HE16" s="117" t="str">
        <f t="shared" si="127"/>
        <v>3.5</v>
      </c>
      <c r="HF16" s="10">
        <v>3</v>
      </c>
      <c r="HG16" s="27">
        <v>3</v>
      </c>
      <c r="HH16" s="122">
        <v>8</v>
      </c>
      <c r="HI16" s="97">
        <v>8</v>
      </c>
      <c r="HJ16" s="97"/>
      <c r="HK16" s="5">
        <f t="shared" si="128"/>
        <v>8</v>
      </c>
      <c r="HL16" s="25">
        <f t="shared" si="129"/>
        <v>8</v>
      </c>
      <c r="HM16" s="176" t="str">
        <f t="shared" si="130"/>
        <v>8.0</v>
      </c>
      <c r="HN16" s="118" t="str">
        <f t="shared" si="131"/>
        <v>B+</v>
      </c>
      <c r="HO16" s="117">
        <f t="shared" si="132"/>
        <v>3.5</v>
      </c>
      <c r="HP16" s="117" t="str">
        <f t="shared" si="133"/>
        <v>3.5</v>
      </c>
      <c r="HQ16" s="10">
        <v>2</v>
      </c>
      <c r="HR16" s="27">
        <v>2</v>
      </c>
      <c r="HS16" s="31">
        <v>8.4</v>
      </c>
      <c r="HT16" s="800">
        <v>7</v>
      </c>
      <c r="HU16" s="800"/>
      <c r="HV16" s="855">
        <f t="shared" si="134"/>
        <v>7.6</v>
      </c>
      <c r="HW16" s="856">
        <f t="shared" si="135"/>
        <v>7.6</v>
      </c>
      <c r="HX16" s="857" t="str">
        <f t="shared" si="136"/>
        <v>7.6</v>
      </c>
      <c r="HY16" s="858" t="str">
        <f t="shared" si="137"/>
        <v>B</v>
      </c>
      <c r="HZ16" s="859">
        <f t="shared" si="138"/>
        <v>3</v>
      </c>
      <c r="IA16" s="859" t="str">
        <f t="shared" si="139"/>
        <v>3.0</v>
      </c>
      <c r="IB16" s="781">
        <v>2</v>
      </c>
      <c r="IC16" s="860">
        <v>2</v>
      </c>
      <c r="ID16" s="122">
        <v>8.1999999999999993</v>
      </c>
      <c r="IE16" s="97">
        <v>8</v>
      </c>
      <c r="IF16" s="299"/>
      <c r="IG16" s="5">
        <f t="shared" si="140"/>
        <v>8.1</v>
      </c>
      <c r="IH16" s="25">
        <f t="shared" si="141"/>
        <v>8.1</v>
      </c>
      <c r="II16" s="176" t="str">
        <f t="shared" si="142"/>
        <v>8.1</v>
      </c>
      <c r="IJ16" s="118" t="str">
        <f t="shared" si="143"/>
        <v>B+</v>
      </c>
      <c r="IK16" s="117">
        <f t="shared" si="144"/>
        <v>3.5</v>
      </c>
      <c r="IL16" s="117" t="str">
        <f t="shared" si="145"/>
        <v>3.5</v>
      </c>
      <c r="IM16" s="10">
        <v>2</v>
      </c>
      <c r="IN16" s="27">
        <v>2</v>
      </c>
      <c r="IO16" s="122">
        <v>7.6</v>
      </c>
      <c r="IP16" s="97">
        <v>7</v>
      </c>
      <c r="IQ16" s="97"/>
      <c r="IR16" s="5">
        <f t="shared" si="146"/>
        <v>7.2</v>
      </c>
      <c r="IS16" s="25">
        <f t="shared" si="147"/>
        <v>7.2</v>
      </c>
      <c r="IT16" s="176" t="str">
        <f t="shared" si="148"/>
        <v>7.2</v>
      </c>
      <c r="IU16" s="118" t="str">
        <f t="shared" si="149"/>
        <v>B</v>
      </c>
      <c r="IV16" s="117">
        <f t="shared" si="150"/>
        <v>3</v>
      </c>
      <c r="IW16" s="117" t="str">
        <f t="shared" si="151"/>
        <v>3.0</v>
      </c>
      <c r="IX16" s="10">
        <v>2</v>
      </c>
      <c r="IY16" s="27">
        <v>2</v>
      </c>
      <c r="IZ16" s="122">
        <v>8</v>
      </c>
      <c r="JA16" s="97">
        <v>8</v>
      </c>
      <c r="JB16" s="97"/>
      <c r="JC16" s="5">
        <f t="shared" si="152"/>
        <v>8</v>
      </c>
      <c r="JD16" s="25">
        <f t="shared" si="153"/>
        <v>8</v>
      </c>
      <c r="JE16" s="176" t="str">
        <f t="shared" si="154"/>
        <v>8.0</v>
      </c>
      <c r="JF16" s="118" t="str">
        <f t="shared" si="155"/>
        <v>B+</v>
      </c>
      <c r="JG16" s="117">
        <f t="shared" si="156"/>
        <v>3.5</v>
      </c>
      <c r="JH16" s="117" t="str">
        <f t="shared" si="157"/>
        <v>3.5</v>
      </c>
      <c r="JI16" s="10">
        <v>4</v>
      </c>
      <c r="JJ16" s="27">
        <v>4</v>
      </c>
      <c r="JK16" s="122">
        <v>8.8000000000000007</v>
      </c>
      <c r="JL16" s="97">
        <v>9</v>
      </c>
      <c r="JM16" s="97"/>
      <c r="JN16" s="5">
        <f t="shared" si="158"/>
        <v>8.9</v>
      </c>
      <c r="JO16" s="25">
        <f t="shared" si="159"/>
        <v>8.9</v>
      </c>
      <c r="JP16" s="176" t="str">
        <f t="shared" si="160"/>
        <v>8.9</v>
      </c>
      <c r="JQ16" s="118" t="str">
        <f t="shared" si="161"/>
        <v>A</v>
      </c>
      <c r="JR16" s="117">
        <f t="shared" si="162"/>
        <v>4</v>
      </c>
      <c r="JS16" s="117" t="str">
        <f t="shared" si="163"/>
        <v>4.0</v>
      </c>
      <c r="JT16" s="10">
        <v>2</v>
      </c>
      <c r="JU16" s="27">
        <v>2</v>
      </c>
      <c r="JV16" s="884">
        <f t="shared" si="164"/>
        <v>21</v>
      </c>
      <c r="JW16" s="885">
        <f t="shared" si="165"/>
        <v>3.5476190476190474</v>
      </c>
      <c r="JX16" s="886" t="str">
        <f t="shared" si="166"/>
        <v>3.55</v>
      </c>
      <c r="JY16" s="521" t="str">
        <f t="shared" si="167"/>
        <v>Lên lớp</v>
      </c>
      <c r="JZ16" s="887">
        <f t="shared" si="168"/>
        <v>57</v>
      </c>
      <c r="KA16" s="885">
        <f t="shared" si="169"/>
        <v>3.1578947368421053</v>
      </c>
      <c r="KB16" s="886" t="str">
        <f t="shared" si="170"/>
        <v>3.16</v>
      </c>
      <c r="KC16" s="888">
        <f t="shared" si="171"/>
        <v>21</v>
      </c>
      <c r="KD16" s="889">
        <f t="shared" si="172"/>
        <v>8.2095238095238106</v>
      </c>
      <c r="KE16" s="890">
        <f t="shared" si="173"/>
        <v>3.5476190476190474</v>
      </c>
      <c r="KF16" s="891">
        <f t="shared" si="174"/>
        <v>57</v>
      </c>
      <c r="KG16" s="892">
        <f t="shared" si="175"/>
        <v>7.6649122807017553</v>
      </c>
      <c r="KH16" s="893">
        <f t="shared" si="176"/>
        <v>3.1578947368421053</v>
      </c>
      <c r="KI16" s="521" t="str">
        <f t="shared" si="177"/>
        <v>Lên lớp</v>
      </c>
      <c r="KJ16" s="424"/>
      <c r="KK16" s="31">
        <v>7.7</v>
      </c>
      <c r="KL16" s="800">
        <v>9</v>
      </c>
      <c r="KM16" s="5"/>
      <c r="KN16" s="5">
        <f t="shared" si="178"/>
        <v>8.5</v>
      </c>
      <c r="KO16" s="25">
        <f t="shared" si="114"/>
        <v>8.5</v>
      </c>
      <c r="KP16" s="176" t="str">
        <f t="shared" si="179"/>
        <v>8.5</v>
      </c>
      <c r="KQ16" s="118" t="str">
        <f t="shared" si="115"/>
        <v>A</v>
      </c>
      <c r="KR16" s="117">
        <f t="shared" si="180"/>
        <v>4</v>
      </c>
      <c r="KS16" s="117" t="str">
        <f t="shared" si="116"/>
        <v>4.0</v>
      </c>
      <c r="KT16" s="10">
        <v>2</v>
      </c>
      <c r="KU16" s="27">
        <v>2</v>
      </c>
      <c r="KV16" s="31">
        <v>9.6</v>
      </c>
      <c r="KW16" s="800">
        <v>9</v>
      </c>
      <c r="KX16" s="5"/>
      <c r="KY16" s="855">
        <f t="shared" si="181"/>
        <v>9.1999999999999993</v>
      </c>
      <c r="KZ16" s="856">
        <f t="shared" si="182"/>
        <v>9.1999999999999993</v>
      </c>
      <c r="LA16" s="857" t="str">
        <f t="shared" si="183"/>
        <v>9.2</v>
      </c>
      <c r="LB16" s="858" t="str">
        <f t="shared" si="184"/>
        <v>A</v>
      </c>
      <c r="LC16" s="859">
        <f t="shared" si="185"/>
        <v>4</v>
      </c>
      <c r="LD16" s="859" t="str">
        <f t="shared" si="186"/>
        <v>4.0</v>
      </c>
      <c r="LE16" s="781">
        <v>2</v>
      </c>
      <c r="LF16" s="860">
        <v>2</v>
      </c>
      <c r="LG16" s="122">
        <v>8</v>
      </c>
      <c r="LH16" s="97">
        <v>9</v>
      </c>
      <c r="LI16" s="97"/>
      <c r="LJ16" s="760">
        <f t="shared" si="187"/>
        <v>8.6</v>
      </c>
      <c r="LK16" s="761">
        <f t="shared" si="188"/>
        <v>8.6</v>
      </c>
      <c r="LL16" s="762" t="str">
        <f t="shared" si="189"/>
        <v>8.6</v>
      </c>
      <c r="LM16" s="763" t="str">
        <f t="shared" si="190"/>
        <v>A</v>
      </c>
      <c r="LN16" s="764">
        <f t="shared" si="191"/>
        <v>4</v>
      </c>
      <c r="LO16" s="764" t="str">
        <f t="shared" si="192"/>
        <v>4.0</v>
      </c>
      <c r="LP16" s="765">
        <v>3</v>
      </c>
      <c r="LQ16" s="766">
        <v>3</v>
      </c>
      <c r="LR16" s="31">
        <v>8</v>
      </c>
      <c r="LS16" s="800">
        <v>8</v>
      </c>
      <c r="LT16" s="5"/>
      <c r="LU16" s="855">
        <f t="shared" si="193"/>
        <v>8</v>
      </c>
      <c r="LV16" s="856">
        <f t="shared" si="194"/>
        <v>8</v>
      </c>
      <c r="LW16" s="857" t="str">
        <f t="shared" si="195"/>
        <v>8.0</v>
      </c>
      <c r="LX16" s="858" t="str">
        <f t="shared" si="117"/>
        <v>B+</v>
      </c>
      <c r="LY16" s="859">
        <f t="shared" si="118"/>
        <v>3.5</v>
      </c>
      <c r="LZ16" s="859" t="str">
        <f t="shared" si="119"/>
        <v>3.5</v>
      </c>
      <c r="MA16" s="781">
        <v>2</v>
      </c>
      <c r="MB16" s="860">
        <v>2</v>
      </c>
      <c r="MC16" s="1668">
        <v>8.8000000000000007</v>
      </c>
      <c r="MD16" s="1694">
        <v>9</v>
      </c>
      <c r="ME16" s="9"/>
      <c r="MF16" s="855">
        <f t="shared" si="196"/>
        <v>8.9</v>
      </c>
      <c r="MG16" s="856">
        <f t="shared" si="197"/>
        <v>8.9</v>
      </c>
      <c r="MH16" s="1312" t="str">
        <f t="shared" si="198"/>
        <v>8.9</v>
      </c>
      <c r="MI16" s="858" t="str">
        <f t="shared" si="199"/>
        <v>A</v>
      </c>
      <c r="MJ16" s="859">
        <f t="shared" si="200"/>
        <v>4</v>
      </c>
      <c r="MK16" s="859" t="str">
        <f t="shared" si="201"/>
        <v>4.0</v>
      </c>
      <c r="ML16" s="781">
        <v>4</v>
      </c>
      <c r="MM16" s="860">
        <v>4</v>
      </c>
      <c r="MN16" s="1313">
        <v>8.4</v>
      </c>
      <c r="MO16" s="522">
        <v>8</v>
      </c>
      <c r="MP16" s="522"/>
      <c r="MQ16" s="855">
        <f t="shared" si="202"/>
        <v>8.1999999999999993</v>
      </c>
      <c r="MR16" s="856">
        <f t="shared" si="203"/>
        <v>8.1999999999999993</v>
      </c>
      <c r="MS16" s="1312" t="str">
        <f t="shared" si="204"/>
        <v>8.2</v>
      </c>
      <c r="MT16" s="858" t="str">
        <f t="shared" si="205"/>
        <v>B+</v>
      </c>
      <c r="MU16" s="859">
        <f t="shared" si="206"/>
        <v>3.5</v>
      </c>
      <c r="MV16" s="859" t="str">
        <f t="shared" si="207"/>
        <v>3.5</v>
      </c>
      <c r="MW16" s="781">
        <v>2</v>
      </c>
      <c r="MX16" s="860">
        <v>2</v>
      </c>
      <c r="MY16" s="1719">
        <f t="shared" si="208"/>
        <v>15</v>
      </c>
      <c r="MZ16" s="1720">
        <f t="shared" si="209"/>
        <v>3.8666666666666667</v>
      </c>
      <c r="NA16" s="1721" t="str">
        <f t="shared" si="210"/>
        <v>3.87</v>
      </c>
    </row>
    <row r="17" spans="1:365" ht="19.5" customHeight="1" x14ac:dyDescent="0.25">
      <c r="A17" s="221">
        <v>22</v>
      </c>
      <c r="B17" s="231" t="s">
        <v>152</v>
      </c>
      <c r="C17" s="232" t="s">
        <v>402</v>
      </c>
      <c r="D17" s="233" t="s">
        <v>403</v>
      </c>
      <c r="E17" s="234" t="s">
        <v>404</v>
      </c>
      <c r="F17" s="195"/>
      <c r="G17" s="238" t="s">
        <v>447</v>
      </c>
      <c r="H17" s="231" t="s">
        <v>17</v>
      </c>
      <c r="I17" s="323" t="s">
        <v>46</v>
      </c>
      <c r="J17" s="338">
        <v>6.5</v>
      </c>
      <c r="K17" s="176" t="str">
        <f t="shared" si="0"/>
        <v>6.5</v>
      </c>
      <c r="L17" s="51" t="str">
        <f t="shared" si="1"/>
        <v>C+</v>
      </c>
      <c r="M17" s="57">
        <f t="shared" si="2"/>
        <v>2.5</v>
      </c>
      <c r="N17" s="76" t="str">
        <f t="shared" si="211"/>
        <v>2.5</v>
      </c>
      <c r="O17" s="1185">
        <v>7</v>
      </c>
      <c r="P17" s="176" t="str">
        <f t="shared" si="4"/>
        <v>7.0</v>
      </c>
      <c r="Q17" s="118" t="str">
        <f t="shared" si="5"/>
        <v>B</v>
      </c>
      <c r="R17" s="117">
        <f t="shared" si="6"/>
        <v>3</v>
      </c>
      <c r="S17" s="1192" t="str">
        <f t="shared" si="7"/>
        <v>3.0</v>
      </c>
      <c r="T17" s="280">
        <v>6.2</v>
      </c>
      <c r="U17" s="275">
        <v>6</v>
      </c>
      <c r="V17" s="275"/>
      <c r="W17" s="5">
        <f t="shared" si="8"/>
        <v>6.1</v>
      </c>
      <c r="X17" s="114">
        <f t="shared" si="212"/>
        <v>6.1</v>
      </c>
      <c r="Y17" s="176" t="str">
        <f t="shared" si="10"/>
        <v>6.1</v>
      </c>
      <c r="Z17" s="115" t="str">
        <f t="shared" si="213"/>
        <v>C</v>
      </c>
      <c r="AA17" s="116">
        <f t="shared" si="214"/>
        <v>2</v>
      </c>
      <c r="AB17" s="116" t="str">
        <f t="shared" si="215"/>
        <v>2.0</v>
      </c>
      <c r="AC17" s="61">
        <v>2</v>
      </c>
      <c r="AD17" s="27">
        <v>2</v>
      </c>
      <c r="AE17" s="280">
        <v>7.2</v>
      </c>
      <c r="AF17" s="297">
        <v>9</v>
      </c>
      <c r="AG17" s="197"/>
      <c r="AH17" s="5">
        <f t="shared" si="14"/>
        <v>8.3000000000000007</v>
      </c>
      <c r="AI17" s="25">
        <f t="shared" si="15"/>
        <v>8.3000000000000007</v>
      </c>
      <c r="AJ17" s="176" t="str">
        <f t="shared" si="16"/>
        <v>8.3</v>
      </c>
      <c r="AK17" s="118" t="str">
        <f t="shared" si="17"/>
        <v>B+</v>
      </c>
      <c r="AL17" s="117">
        <f t="shared" si="18"/>
        <v>3.5</v>
      </c>
      <c r="AM17" s="117" t="str">
        <f t="shared" si="19"/>
        <v>3.5</v>
      </c>
      <c r="AN17" s="10">
        <v>3</v>
      </c>
      <c r="AO17" s="314">
        <v>3</v>
      </c>
      <c r="AP17" s="280">
        <v>8</v>
      </c>
      <c r="AQ17" s="297">
        <v>6</v>
      </c>
      <c r="AR17" s="197"/>
      <c r="AS17" s="5">
        <f t="shared" si="20"/>
        <v>6.8</v>
      </c>
      <c r="AT17" s="25">
        <f t="shared" si="21"/>
        <v>6.8</v>
      </c>
      <c r="AU17" s="176" t="str">
        <f t="shared" si="22"/>
        <v>6.8</v>
      </c>
      <c r="AV17" s="118" t="str">
        <f t="shared" si="23"/>
        <v>C+</v>
      </c>
      <c r="AW17" s="117">
        <f t="shared" si="24"/>
        <v>2.5</v>
      </c>
      <c r="AX17" s="117" t="str">
        <f t="shared" si="25"/>
        <v>2.5</v>
      </c>
      <c r="AY17" s="292">
        <v>4</v>
      </c>
      <c r="AZ17" s="27">
        <v>4</v>
      </c>
      <c r="BA17" s="280">
        <v>7.6</v>
      </c>
      <c r="BB17" s="275">
        <v>6</v>
      </c>
      <c r="BC17" s="197"/>
      <c r="BD17" s="5">
        <f t="shared" si="26"/>
        <v>6.6</v>
      </c>
      <c r="BE17" s="25">
        <f t="shared" si="27"/>
        <v>6.6</v>
      </c>
      <c r="BF17" s="176" t="str">
        <f t="shared" si="28"/>
        <v>6.6</v>
      </c>
      <c r="BG17" s="303" t="str">
        <f t="shared" si="216"/>
        <v>C+</v>
      </c>
      <c r="BH17" s="116">
        <f t="shared" si="217"/>
        <v>2.5</v>
      </c>
      <c r="BI17" s="116" t="str">
        <f t="shared" si="218"/>
        <v>2.5</v>
      </c>
      <c r="BJ17" s="306">
        <v>2</v>
      </c>
      <c r="BK17" s="314">
        <v>2</v>
      </c>
      <c r="BL17" s="283">
        <v>8</v>
      </c>
      <c r="BM17" s="275">
        <v>8</v>
      </c>
      <c r="BN17" s="197"/>
      <c r="BO17" s="5">
        <f t="shared" si="32"/>
        <v>8</v>
      </c>
      <c r="BP17" s="25">
        <f t="shared" si="33"/>
        <v>8</v>
      </c>
      <c r="BQ17" s="176" t="str">
        <f t="shared" si="34"/>
        <v>8.0</v>
      </c>
      <c r="BR17" s="303" t="str">
        <f t="shared" si="219"/>
        <v>B+</v>
      </c>
      <c r="BS17" s="116">
        <f t="shared" si="220"/>
        <v>3.5</v>
      </c>
      <c r="BT17" s="116" t="str">
        <f t="shared" si="221"/>
        <v>3.5</v>
      </c>
      <c r="BU17" s="306">
        <v>2</v>
      </c>
      <c r="BV17" s="27">
        <v>2</v>
      </c>
      <c r="BW17" s="280">
        <v>7.8</v>
      </c>
      <c r="BX17" s="297">
        <v>7</v>
      </c>
      <c r="BY17" s="197"/>
      <c r="BZ17" s="5">
        <f t="shared" si="38"/>
        <v>7.3</v>
      </c>
      <c r="CA17" s="25">
        <f t="shared" si="39"/>
        <v>7.3</v>
      </c>
      <c r="CB17" s="176" t="str">
        <f t="shared" si="40"/>
        <v>7.3</v>
      </c>
      <c r="CC17" s="118" t="str">
        <f t="shared" si="41"/>
        <v>B</v>
      </c>
      <c r="CD17" s="117">
        <f t="shared" si="42"/>
        <v>3</v>
      </c>
      <c r="CE17" s="116" t="str">
        <f t="shared" si="222"/>
        <v>3.0</v>
      </c>
      <c r="CF17" s="61">
        <v>3</v>
      </c>
      <c r="CG17" s="27">
        <v>3</v>
      </c>
      <c r="CH17" s="111">
        <f t="shared" si="44"/>
        <v>16</v>
      </c>
      <c r="CI17" s="109">
        <f t="shared" si="45"/>
        <v>2.84375</v>
      </c>
      <c r="CJ17" s="105" t="str">
        <f t="shared" si="46"/>
        <v>2.84</v>
      </c>
      <c r="CK17" s="106" t="str">
        <f t="shared" si="47"/>
        <v>Lên lớp</v>
      </c>
      <c r="CL17" s="107">
        <f t="shared" si="48"/>
        <v>16</v>
      </c>
      <c r="CM17" s="108">
        <f t="shared" si="49"/>
        <v>2.84375</v>
      </c>
      <c r="CN17" s="106" t="str">
        <f t="shared" si="50"/>
        <v>Lên lớp</v>
      </c>
      <c r="CO17" s="197"/>
      <c r="CP17" s="268">
        <v>8.6999999999999993</v>
      </c>
      <c r="CQ17" s="245">
        <v>9</v>
      </c>
      <c r="CR17" s="197"/>
      <c r="CS17" s="5">
        <f t="shared" si="51"/>
        <v>8.9</v>
      </c>
      <c r="CT17" s="25">
        <f t="shared" si="52"/>
        <v>8.9</v>
      </c>
      <c r="CU17" s="176" t="str">
        <f t="shared" si="53"/>
        <v>8.9</v>
      </c>
      <c r="CV17" s="194" t="str">
        <f t="shared" si="223"/>
        <v>A</v>
      </c>
      <c r="CW17" s="218">
        <f t="shared" si="224"/>
        <v>4</v>
      </c>
      <c r="CX17" s="116" t="str">
        <f t="shared" si="225"/>
        <v>4.0</v>
      </c>
      <c r="CY17" s="61">
        <v>3</v>
      </c>
      <c r="CZ17" s="27">
        <v>3</v>
      </c>
      <c r="DA17" s="122">
        <v>7.2</v>
      </c>
      <c r="DB17" s="121">
        <v>8</v>
      </c>
      <c r="DC17" s="121"/>
      <c r="DD17" s="5">
        <f t="shared" si="57"/>
        <v>7.7</v>
      </c>
      <c r="DE17" s="25">
        <f t="shared" si="58"/>
        <v>7.7</v>
      </c>
      <c r="DF17" s="176" t="str">
        <f t="shared" si="59"/>
        <v>7.7</v>
      </c>
      <c r="DG17" s="118" t="str">
        <f t="shared" si="60"/>
        <v>B</v>
      </c>
      <c r="DH17" s="117">
        <f t="shared" si="61"/>
        <v>3</v>
      </c>
      <c r="DI17" s="117" t="str">
        <f t="shared" si="62"/>
        <v>3.0</v>
      </c>
      <c r="DJ17" s="10">
        <v>2</v>
      </c>
      <c r="DK17" s="27">
        <v>2</v>
      </c>
      <c r="DL17" s="122">
        <v>8.8000000000000007</v>
      </c>
      <c r="DM17" s="97">
        <v>10</v>
      </c>
      <c r="DN17" s="299"/>
      <c r="DO17" s="543">
        <f t="shared" si="63"/>
        <v>9.5</v>
      </c>
      <c r="DP17" s="25">
        <f t="shared" si="64"/>
        <v>9.5</v>
      </c>
      <c r="DQ17" s="176" t="str">
        <f t="shared" si="65"/>
        <v>9.5</v>
      </c>
      <c r="DR17" s="118" t="str">
        <f t="shared" si="66"/>
        <v>A</v>
      </c>
      <c r="DS17" s="117">
        <f t="shared" si="67"/>
        <v>4</v>
      </c>
      <c r="DT17" s="117" t="str">
        <f t="shared" si="68"/>
        <v>4.0</v>
      </c>
      <c r="DU17" s="10">
        <v>4</v>
      </c>
      <c r="DV17" s="27">
        <v>4</v>
      </c>
      <c r="DW17" s="508">
        <v>8</v>
      </c>
      <c r="DX17" s="97">
        <v>9</v>
      </c>
      <c r="DY17" s="299"/>
      <c r="DZ17" s="5">
        <f t="shared" si="69"/>
        <v>8.6</v>
      </c>
      <c r="EA17" s="25">
        <f t="shared" si="70"/>
        <v>8.6</v>
      </c>
      <c r="EB17" s="176" t="str">
        <f t="shared" si="71"/>
        <v>8.6</v>
      </c>
      <c r="EC17" s="118" t="str">
        <f t="shared" si="72"/>
        <v>A</v>
      </c>
      <c r="ED17" s="117">
        <f t="shared" si="73"/>
        <v>4</v>
      </c>
      <c r="EE17" s="117" t="str">
        <f t="shared" si="74"/>
        <v>4.0</v>
      </c>
      <c r="EF17" s="10">
        <v>2</v>
      </c>
      <c r="EG17" s="27">
        <v>2</v>
      </c>
      <c r="EH17" s="122">
        <v>8</v>
      </c>
      <c r="EI17" s="97">
        <v>7</v>
      </c>
      <c r="EJ17" s="299"/>
      <c r="EK17" s="5">
        <f t="shared" si="75"/>
        <v>7.4</v>
      </c>
      <c r="EL17" s="25">
        <f t="shared" si="76"/>
        <v>7.4</v>
      </c>
      <c r="EM17" s="176" t="str">
        <f t="shared" si="77"/>
        <v>7.4</v>
      </c>
      <c r="EN17" s="118" t="str">
        <f t="shared" si="78"/>
        <v>B</v>
      </c>
      <c r="EO17" s="117">
        <f t="shared" si="79"/>
        <v>3</v>
      </c>
      <c r="EP17" s="117" t="str">
        <f t="shared" si="80"/>
        <v>3.0</v>
      </c>
      <c r="EQ17" s="10">
        <v>2</v>
      </c>
      <c r="ER17" s="27">
        <v>2</v>
      </c>
      <c r="ES17" s="122">
        <v>9</v>
      </c>
      <c r="ET17" s="97">
        <v>9</v>
      </c>
      <c r="EU17" s="549"/>
      <c r="EV17" s="5">
        <f t="shared" si="81"/>
        <v>9</v>
      </c>
      <c r="EW17" s="25">
        <f t="shared" si="82"/>
        <v>9</v>
      </c>
      <c r="EX17" s="176" t="str">
        <f t="shared" si="83"/>
        <v>9.0</v>
      </c>
      <c r="EY17" s="118" t="str">
        <f t="shared" si="84"/>
        <v>A</v>
      </c>
      <c r="EZ17" s="117">
        <f t="shared" si="85"/>
        <v>4</v>
      </c>
      <c r="FA17" s="117" t="str">
        <f t="shared" si="86"/>
        <v>4.0</v>
      </c>
      <c r="FB17" s="10">
        <v>3</v>
      </c>
      <c r="FC17" s="27">
        <v>3</v>
      </c>
      <c r="FD17" s="362">
        <v>9.4</v>
      </c>
      <c r="FE17" s="97">
        <v>10</v>
      </c>
      <c r="FF17" s="97"/>
      <c r="FG17" s="5">
        <f t="shared" si="87"/>
        <v>9.8000000000000007</v>
      </c>
      <c r="FH17" s="25">
        <f t="shared" si="88"/>
        <v>9.8000000000000007</v>
      </c>
      <c r="FI17" s="176" t="str">
        <f t="shared" si="89"/>
        <v>9.8</v>
      </c>
      <c r="FJ17" s="118" t="str">
        <f t="shared" si="90"/>
        <v>A</v>
      </c>
      <c r="FK17" s="117">
        <f t="shared" si="91"/>
        <v>4</v>
      </c>
      <c r="FL17" s="117" t="str">
        <f t="shared" si="92"/>
        <v>4.0</v>
      </c>
      <c r="FM17" s="10">
        <v>2</v>
      </c>
      <c r="FN17" s="27">
        <v>2</v>
      </c>
      <c r="FO17" s="122">
        <v>7.7</v>
      </c>
      <c r="FP17" s="97">
        <v>9</v>
      </c>
      <c r="FQ17" s="97"/>
      <c r="FR17" s="5">
        <f t="shared" si="93"/>
        <v>8.5</v>
      </c>
      <c r="FS17" s="25">
        <f t="shared" si="94"/>
        <v>8.5</v>
      </c>
      <c r="FT17" s="176" t="str">
        <f t="shared" si="95"/>
        <v>8.5</v>
      </c>
      <c r="FU17" s="118" t="str">
        <f t="shared" si="96"/>
        <v>A</v>
      </c>
      <c r="FV17" s="117">
        <f t="shared" si="97"/>
        <v>4</v>
      </c>
      <c r="FW17" s="117" t="str">
        <f t="shared" si="98"/>
        <v>4.0</v>
      </c>
      <c r="FX17" s="10">
        <v>2</v>
      </c>
      <c r="FY17" s="27">
        <v>2</v>
      </c>
      <c r="FZ17" s="111">
        <f t="shared" si="99"/>
        <v>20</v>
      </c>
      <c r="GA17" s="824">
        <f t="shared" si="100"/>
        <v>3.8</v>
      </c>
      <c r="GB17" s="105" t="str">
        <f t="shared" si="101"/>
        <v>3.80</v>
      </c>
      <c r="GC17" s="121" t="str">
        <f t="shared" si="102"/>
        <v>Lên lớp</v>
      </c>
      <c r="GD17" s="825">
        <f t="shared" si="103"/>
        <v>36</v>
      </c>
      <c r="GE17" s="824">
        <f t="shared" si="104"/>
        <v>3.375</v>
      </c>
      <c r="GF17" s="105" t="str">
        <f t="shared" si="105"/>
        <v>3.38</v>
      </c>
      <c r="GG17" s="826">
        <f t="shared" si="106"/>
        <v>36</v>
      </c>
      <c r="GH17" s="827">
        <f t="shared" si="107"/>
        <v>8.0861111111111121</v>
      </c>
      <c r="GI17" s="828">
        <f t="shared" si="108"/>
        <v>3.375</v>
      </c>
      <c r="GJ17" s="829" t="str">
        <f t="shared" si="109"/>
        <v>Lên lớp</v>
      </c>
      <c r="GL17" s="187">
        <v>9.1999999999999993</v>
      </c>
      <c r="GM17" s="97">
        <v>10</v>
      </c>
      <c r="GN17" s="97"/>
      <c r="GO17" s="5">
        <f t="shared" si="120"/>
        <v>9.6999999999999993</v>
      </c>
      <c r="GP17" s="25">
        <f t="shared" si="121"/>
        <v>9.6999999999999993</v>
      </c>
      <c r="GQ17" s="176" t="str">
        <f t="shared" si="110"/>
        <v>9.7</v>
      </c>
      <c r="GR17" s="118" t="str">
        <f t="shared" si="111"/>
        <v>A</v>
      </c>
      <c r="GS17" s="117">
        <f t="shared" si="112"/>
        <v>4</v>
      </c>
      <c r="GT17" s="117" t="str">
        <f t="shared" si="113"/>
        <v>4.0</v>
      </c>
      <c r="GU17" s="10">
        <v>4</v>
      </c>
      <c r="GV17" s="27">
        <v>4</v>
      </c>
      <c r="GW17" s="122">
        <v>9</v>
      </c>
      <c r="GX17" s="97">
        <v>9</v>
      </c>
      <c r="GY17" s="97"/>
      <c r="GZ17" s="5">
        <f t="shared" si="122"/>
        <v>9</v>
      </c>
      <c r="HA17" s="25">
        <f t="shared" si="123"/>
        <v>9</v>
      </c>
      <c r="HB17" s="176" t="str">
        <f t="shared" si="124"/>
        <v>9.0</v>
      </c>
      <c r="HC17" s="118" t="str">
        <f t="shared" si="125"/>
        <v>A</v>
      </c>
      <c r="HD17" s="117">
        <f t="shared" si="126"/>
        <v>4</v>
      </c>
      <c r="HE17" s="117" t="str">
        <f t="shared" si="127"/>
        <v>4.0</v>
      </c>
      <c r="HF17" s="10">
        <v>3</v>
      </c>
      <c r="HG17" s="27">
        <v>3</v>
      </c>
      <c r="HH17" s="122">
        <v>8.6999999999999993</v>
      </c>
      <c r="HI17" s="97">
        <v>8</v>
      </c>
      <c r="HJ17" s="97"/>
      <c r="HK17" s="5">
        <f t="shared" si="128"/>
        <v>8.3000000000000007</v>
      </c>
      <c r="HL17" s="25">
        <f t="shared" si="129"/>
        <v>8.3000000000000007</v>
      </c>
      <c r="HM17" s="176" t="str">
        <f t="shared" si="130"/>
        <v>8.3</v>
      </c>
      <c r="HN17" s="118" t="str">
        <f t="shared" si="131"/>
        <v>B+</v>
      </c>
      <c r="HO17" s="117">
        <f t="shared" si="132"/>
        <v>3.5</v>
      </c>
      <c r="HP17" s="117" t="str">
        <f t="shared" si="133"/>
        <v>3.5</v>
      </c>
      <c r="HQ17" s="10">
        <v>2</v>
      </c>
      <c r="HR17" s="27">
        <v>2</v>
      </c>
      <c r="HS17" s="31">
        <v>7.6</v>
      </c>
      <c r="HT17" s="800">
        <v>9</v>
      </c>
      <c r="HU17" s="800"/>
      <c r="HV17" s="855">
        <f t="shared" si="134"/>
        <v>8.4</v>
      </c>
      <c r="HW17" s="856">
        <f t="shared" si="135"/>
        <v>8.4</v>
      </c>
      <c r="HX17" s="857" t="str">
        <f t="shared" si="136"/>
        <v>8.4</v>
      </c>
      <c r="HY17" s="858" t="str">
        <f t="shared" si="137"/>
        <v>B+</v>
      </c>
      <c r="HZ17" s="859">
        <f t="shared" si="138"/>
        <v>3.5</v>
      </c>
      <c r="IA17" s="859" t="str">
        <f t="shared" si="139"/>
        <v>3.5</v>
      </c>
      <c r="IB17" s="781">
        <v>2</v>
      </c>
      <c r="IC17" s="860">
        <v>2</v>
      </c>
      <c r="ID17" s="122">
        <v>9</v>
      </c>
      <c r="IE17" s="97">
        <v>8</v>
      </c>
      <c r="IF17" s="299"/>
      <c r="IG17" s="5">
        <f t="shared" si="140"/>
        <v>8.4</v>
      </c>
      <c r="IH17" s="25">
        <f t="shared" si="141"/>
        <v>8.4</v>
      </c>
      <c r="II17" s="176" t="str">
        <f t="shared" si="142"/>
        <v>8.4</v>
      </c>
      <c r="IJ17" s="118" t="str">
        <f t="shared" si="143"/>
        <v>B+</v>
      </c>
      <c r="IK17" s="117">
        <f t="shared" si="144"/>
        <v>3.5</v>
      </c>
      <c r="IL17" s="117" t="str">
        <f t="shared" si="145"/>
        <v>3.5</v>
      </c>
      <c r="IM17" s="10">
        <v>2</v>
      </c>
      <c r="IN17" s="27">
        <v>2</v>
      </c>
      <c r="IO17" s="122">
        <v>8.4</v>
      </c>
      <c r="IP17" s="97">
        <v>9</v>
      </c>
      <c r="IQ17" s="97"/>
      <c r="IR17" s="5">
        <f t="shared" si="146"/>
        <v>8.8000000000000007</v>
      </c>
      <c r="IS17" s="25">
        <f t="shared" si="147"/>
        <v>8.8000000000000007</v>
      </c>
      <c r="IT17" s="176" t="str">
        <f t="shared" si="148"/>
        <v>8.8</v>
      </c>
      <c r="IU17" s="118" t="str">
        <f t="shared" si="149"/>
        <v>A</v>
      </c>
      <c r="IV17" s="117">
        <f t="shared" si="150"/>
        <v>4</v>
      </c>
      <c r="IW17" s="117" t="str">
        <f t="shared" si="151"/>
        <v>4.0</v>
      </c>
      <c r="IX17" s="10">
        <v>2</v>
      </c>
      <c r="IY17" s="27">
        <v>2</v>
      </c>
      <c r="IZ17" s="122">
        <v>9</v>
      </c>
      <c r="JA17" s="97">
        <v>9</v>
      </c>
      <c r="JB17" s="97"/>
      <c r="JC17" s="5">
        <f t="shared" si="152"/>
        <v>9</v>
      </c>
      <c r="JD17" s="25">
        <f t="shared" si="153"/>
        <v>9</v>
      </c>
      <c r="JE17" s="176" t="str">
        <f t="shared" si="154"/>
        <v>9.0</v>
      </c>
      <c r="JF17" s="118" t="str">
        <f t="shared" si="155"/>
        <v>A</v>
      </c>
      <c r="JG17" s="117">
        <f t="shared" si="156"/>
        <v>4</v>
      </c>
      <c r="JH17" s="117" t="str">
        <f t="shared" si="157"/>
        <v>4.0</v>
      </c>
      <c r="JI17" s="10">
        <v>4</v>
      </c>
      <c r="JJ17" s="27">
        <v>4</v>
      </c>
      <c r="JK17" s="122">
        <v>9.4</v>
      </c>
      <c r="JL17" s="97">
        <v>9</v>
      </c>
      <c r="JM17" s="97"/>
      <c r="JN17" s="5">
        <f t="shared" si="158"/>
        <v>9.1999999999999993</v>
      </c>
      <c r="JO17" s="25">
        <f t="shared" si="159"/>
        <v>9.1999999999999993</v>
      </c>
      <c r="JP17" s="176" t="str">
        <f t="shared" si="160"/>
        <v>9.2</v>
      </c>
      <c r="JQ17" s="118" t="str">
        <f t="shared" si="161"/>
        <v>A</v>
      </c>
      <c r="JR17" s="117">
        <f t="shared" si="162"/>
        <v>4</v>
      </c>
      <c r="JS17" s="117" t="str">
        <f t="shared" si="163"/>
        <v>4.0</v>
      </c>
      <c r="JT17" s="10">
        <v>2</v>
      </c>
      <c r="JU17" s="27">
        <v>2</v>
      </c>
      <c r="JV17" s="884">
        <f t="shared" si="164"/>
        <v>21</v>
      </c>
      <c r="JW17" s="885">
        <f t="shared" si="165"/>
        <v>3.8571428571428572</v>
      </c>
      <c r="JX17" s="886" t="str">
        <f t="shared" si="166"/>
        <v>3.86</v>
      </c>
      <c r="JY17" s="521" t="str">
        <f t="shared" si="167"/>
        <v>Lên lớp</v>
      </c>
      <c r="JZ17" s="887">
        <f t="shared" si="168"/>
        <v>57</v>
      </c>
      <c r="KA17" s="885">
        <f t="shared" si="169"/>
        <v>3.5526315789473686</v>
      </c>
      <c r="KB17" s="886" t="str">
        <f t="shared" si="170"/>
        <v>3.55</v>
      </c>
      <c r="KC17" s="888">
        <f t="shared" si="171"/>
        <v>21</v>
      </c>
      <c r="KD17" s="889">
        <f t="shared" si="172"/>
        <v>8.9523809523809526</v>
      </c>
      <c r="KE17" s="890">
        <f t="shared" si="173"/>
        <v>3.8571428571428572</v>
      </c>
      <c r="KF17" s="891">
        <f t="shared" si="174"/>
        <v>57</v>
      </c>
      <c r="KG17" s="892">
        <f t="shared" si="175"/>
        <v>8.405263157894737</v>
      </c>
      <c r="KH17" s="893">
        <f t="shared" si="176"/>
        <v>3.5526315789473686</v>
      </c>
      <c r="KI17" s="521" t="str">
        <f t="shared" si="177"/>
        <v>Lên lớp</v>
      </c>
      <c r="KJ17" s="424"/>
      <c r="KK17" s="31">
        <v>7</v>
      </c>
      <c r="KL17" s="800">
        <v>9</v>
      </c>
      <c r="KM17" s="5"/>
      <c r="KN17" s="5">
        <f t="shared" si="178"/>
        <v>8.1999999999999993</v>
      </c>
      <c r="KO17" s="25">
        <f t="shared" si="114"/>
        <v>8.1999999999999993</v>
      </c>
      <c r="KP17" s="176" t="str">
        <f t="shared" si="179"/>
        <v>8.2</v>
      </c>
      <c r="KQ17" s="118" t="str">
        <f t="shared" si="115"/>
        <v>B+</v>
      </c>
      <c r="KR17" s="117">
        <f t="shared" si="180"/>
        <v>3.5</v>
      </c>
      <c r="KS17" s="117" t="str">
        <f t="shared" si="116"/>
        <v>3.5</v>
      </c>
      <c r="KT17" s="10">
        <v>2</v>
      </c>
      <c r="KU17" s="27">
        <v>2</v>
      </c>
      <c r="KV17" s="31">
        <v>9.6</v>
      </c>
      <c r="KW17" s="800">
        <v>10</v>
      </c>
      <c r="KX17" s="5"/>
      <c r="KY17" s="855">
        <f t="shared" si="181"/>
        <v>9.8000000000000007</v>
      </c>
      <c r="KZ17" s="856">
        <f t="shared" si="182"/>
        <v>9.8000000000000007</v>
      </c>
      <c r="LA17" s="857" t="str">
        <f t="shared" si="183"/>
        <v>9.8</v>
      </c>
      <c r="LB17" s="858" t="str">
        <f t="shared" si="184"/>
        <v>A</v>
      </c>
      <c r="LC17" s="859">
        <f t="shared" si="185"/>
        <v>4</v>
      </c>
      <c r="LD17" s="859" t="str">
        <f t="shared" si="186"/>
        <v>4.0</v>
      </c>
      <c r="LE17" s="781">
        <v>2</v>
      </c>
      <c r="LF17" s="860">
        <v>2</v>
      </c>
      <c r="LG17" s="122">
        <v>8.6999999999999993</v>
      </c>
      <c r="LH17" s="97">
        <v>9</v>
      </c>
      <c r="LI17" s="97"/>
      <c r="LJ17" s="760">
        <f t="shared" si="187"/>
        <v>8.9</v>
      </c>
      <c r="LK17" s="761">
        <f t="shared" si="188"/>
        <v>8.9</v>
      </c>
      <c r="LL17" s="762" t="str">
        <f t="shared" si="189"/>
        <v>8.9</v>
      </c>
      <c r="LM17" s="763" t="str">
        <f t="shared" si="190"/>
        <v>A</v>
      </c>
      <c r="LN17" s="764">
        <f t="shared" si="191"/>
        <v>4</v>
      </c>
      <c r="LO17" s="764" t="str">
        <f t="shared" si="192"/>
        <v>4.0</v>
      </c>
      <c r="LP17" s="765">
        <v>3</v>
      </c>
      <c r="LQ17" s="766">
        <v>3</v>
      </c>
      <c r="LR17" s="31">
        <v>8.6</v>
      </c>
      <c r="LS17" s="800">
        <v>9</v>
      </c>
      <c r="LT17" s="5"/>
      <c r="LU17" s="855">
        <f t="shared" si="193"/>
        <v>8.8000000000000007</v>
      </c>
      <c r="LV17" s="856">
        <f t="shared" si="194"/>
        <v>8.8000000000000007</v>
      </c>
      <c r="LW17" s="857" t="str">
        <f t="shared" si="195"/>
        <v>8.8</v>
      </c>
      <c r="LX17" s="858" t="str">
        <f t="shared" si="117"/>
        <v>A</v>
      </c>
      <c r="LY17" s="859">
        <f t="shared" si="118"/>
        <v>4</v>
      </c>
      <c r="LZ17" s="859" t="str">
        <f t="shared" si="119"/>
        <v>4.0</v>
      </c>
      <c r="MA17" s="781">
        <v>2</v>
      </c>
      <c r="MB17" s="860">
        <v>2</v>
      </c>
      <c r="MC17" s="1668">
        <v>9</v>
      </c>
      <c r="MD17" s="1694">
        <v>9</v>
      </c>
      <c r="ME17" s="9"/>
      <c r="MF17" s="855">
        <f t="shared" si="196"/>
        <v>9</v>
      </c>
      <c r="MG17" s="856">
        <f t="shared" si="197"/>
        <v>9</v>
      </c>
      <c r="MH17" s="1312" t="str">
        <f t="shared" si="198"/>
        <v>9.0</v>
      </c>
      <c r="MI17" s="858" t="str">
        <f t="shared" si="199"/>
        <v>A</v>
      </c>
      <c r="MJ17" s="859">
        <f t="shared" si="200"/>
        <v>4</v>
      </c>
      <c r="MK17" s="859" t="str">
        <f t="shared" si="201"/>
        <v>4.0</v>
      </c>
      <c r="ML17" s="781">
        <v>4</v>
      </c>
      <c r="MM17" s="860">
        <v>4</v>
      </c>
      <c r="MN17" s="1313">
        <v>9</v>
      </c>
      <c r="MO17" s="522">
        <v>9</v>
      </c>
      <c r="MP17" s="522"/>
      <c r="MQ17" s="855">
        <f t="shared" si="202"/>
        <v>9</v>
      </c>
      <c r="MR17" s="856">
        <f t="shared" si="203"/>
        <v>9</v>
      </c>
      <c r="MS17" s="1312" t="str">
        <f t="shared" si="204"/>
        <v>9.0</v>
      </c>
      <c r="MT17" s="858" t="str">
        <f t="shared" si="205"/>
        <v>A</v>
      </c>
      <c r="MU17" s="859">
        <f t="shared" si="206"/>
        <v>4</v>
      </c>
      <c r="MV17" s="859" t="str">
        <f t="shared" si="207"/>
        <v>4.0</v>
      </c>
      <c r="MW17" s="781">
        <v>2</v>
      </c>
      <c r="MX17" s="860">
        <v>2</v>
      </c>
      <c r="MY17" s="1719">
        <f t="shared" si="208"/>
        <v>15</v>
      </c>
      <c r="MZ17" s="1720">
        <f t="shared" si="209"/>
        <v>3.9333333333333331</v>
      </c>
      <c r="NA17" s="1721" t="str">
        <f t="shared" si="210"/>
        <v>3.93</v>
      </c>
    </row>
    <row r="18" spans="1:365" ht="19.5" customHeight="1" x14ac:dyDescent="0.25">
      <c r="A18" s="221">
        <v>23</v>
      </c>
      <c r="B18" s="231" t="s">
        <v>152</v>
      </c>
      <c r="C18" s="232" t="s">
        <v>405</v>
      </c>
      <c r="D18" s="233" t="s">
        <v>406</v>
      </c>
      <c r="E18" s="234" t="s">
        <v>407</v>
      </c>
      <c r="F18" s="195"/>
      <c r="G18" s="238" t="s">
        <v>448</v>
      </c>
      <c r="H18" s="231" t="s">
        <v>17</v>
      </c>
      <c r="I18" s="323" t="s">
        <v>45</v>
      </c>
      <c r="J18" s="338">
        <v>7</v>
      </c>
      <c r="K18" s="176" t="str">
        <f t="shared" si="0"/>
        <v>7.0</v>
      </c>
      <c r="L18" s="51" t="str">
        <f t="shared" si="1"/>
        <v>B</v>
      </c>
      <c r="M18" s="57">
        <f t="shared" si="2"/>
        <v>3</v>
      </c>
      <c r="N18" s="76" t="str">
        <f t="shared" si="211"/>
        <v>3.0</v>
      </c>
      <c r="O18" s="1185">
        <v>6</v>
      </c>
      <c r="P18" s="176" t="str">
        <f t="shared" si="4"/>
        <v>6.0</v>
      </c>
      <c r="Q18" s="118" t="str">
        <f t="shared" si="5"/>
        <v>C</v>
      </c>
      <c r="R18" s="117">
        <f t="shared" si="6"/>
        <v>2</v>
      </c>
      <c r="S18" s="1192" t="str">
        <f t="shared" si="7"/>
        <v>2.0</v>
      </c>
      <c r="T18" s="280">
        <v>5.4</v>
      </c>
      <c r="U18" s="275">
        <v>5</v>
      </c>
      <c r="V18" s="275"/>
      <c r="W18" s="5">
        <f t="shared" si="8"/>
        <v>5.2</v>
      </c>
      <c r="X18" s="114">
        <f t="shared" si="212"/>
        <v>5.2</v>
      </c>
      <c r="Y18" s="176" t="str">
        <f t="shared" si="10"/>
        <v>5.2</v>
      </c>
      <c r="Z18" s="115" t="str">
        <f t="shared" si="213"/>
        <v>D+</v>
      </c>
      <c r="AA18" s="116">
        <f t="shared" si="214"/>
        <v>1.5</v>
      </c>
      <c r="AB18" s="116" t="str">
        <f t="shared" si="215"/>
        <v>1.5</v>
      </c>
      <c r="AC18" s="61">
        <v>2</v>
      </c>
      <c r="AD18" s="27">
        <v>2</v>
      </c>
      <c r="AE18" s="280">
        <v>7.3</v>
      </c>
      <c r="AF18" s="297">
        <v>6</v>
      </c>
      <c r="AG18" s="197"/>
      <c r="AH18" s="5">
        <f t="shared" si="14"/>
        <v>6.5</v>
      </c>
      <c r="AI18" s="25">
        <f t="shared" si="15"/>
        <v>6.5</v>
      </c>
      <c r="AJ18" s="176" t="str">
        <f t="shared" si="16"/>
        <v>6.5</v>
      </c>
      <c r="AK18" s="118" t="str">
        <f t="shared" si="17"/>
        <v>C+</v>
      </c>
      <c r="AL18" s="117">
        <f t="shared" si="18"/>
        <v>2.5</v>
      </c>
      <c r="AM18" s="117" t="str">
        <f t="shared" si="19"/>
        <v>2.5</v>
      </c>
      <c r="AN18" s="10">
        <v>3</v>
      </c>
      <c r="AO18" s="314">
        <v>3</v>
      </c>
      <c r="AP18" s="280">
        <v>7.8</v>
      </c>
      <c r="AQ18" s="297">
        <v>8</v>
      </c>
      <c r="AR18" s="197"/>
      <c r="AS18" s="5">
        <f t="shared" si="20"/>
        <v>7.9</v>
      </c>
      <c r="AT18" s="25">
        <f t="shared" si="21"/>
        <v>7.9</v>
      </c>
      <c r="AU18" s="176" t="str">
        <f t="shared" si="22"/>
        <v>7.9</v>
      </c>
      <c r="AV18" s="118" t="str">
        <f t="shared" si="23"/>
        <v>B</v>
      </c>
      <c r="AW18" s="117">
        <f t="shared" si="24"/>
        <v>3</v>
      </c>
      <c r="AX18" s="117" t="str">
        <f t="shared" si="25"/>
        <v>3.0</v>
      </c>
      <c r="AY18" s="292">
        <v>4</v>
      </c>
      <c r="AZ18" s="27">
        <v>4</v>
      </c>
      <c r="BA18" s="280">
        <v>7.4</v>
      </c>
      <c r="BB18" s="275">
        <v>5</v>
      </c>
      <c r="BC18" s="197"/>
      <c r="BD18" s="5">
        <f t="shared" si="26"/>
        <v>6</v>
      </c>
      <c r="BE18" s="25">
        <f t="shared" si="27"/>
        <v>6</v>
      </c>
      <c r="BF18" s="176" t="str">
        <f t="shared" si="28"/>
        <v>6.0</v>
      </c>
      <c r="BG18" s="303" t="str">
        <f t="shared" si="216"/>
        <v>C</v>
      </c>
      <c r="BH18" s="116">
        <f t="shared" si="217"/>
        <v>2</v>
      </c>
      <c r="BI18" s="116" t="str">
        <f t="shared" si="218"/>
        <v>2.0</v>
      </c>
      <c r="BJ18" s="306">
        <v>2</v>
      </c>
      <c r="BK18" s="314">
        <v>2</v>
      </c>
      <c r="BL18" s="283">
        <v>8</v>
      </c>
      <c r="BM18" s="275">
        <v>8</v>
      </c>
      <c r="BN18" s="197"/>
      <c r="BO18" s="5">
        <f t="shared" si="32"/>
        <v>8</v>
      </c>
      <c r="BP18" s="25">
        <f t="shared" si="33"/>
        <v>8</v>
      </c>
      <c r="BQ18" s="176" t="str">
        <f t="shared" si="34"/>
        <v>8.0</v>
      </c>
      <c r="BR18" s="303" t="str">
        <f t="shared" si="219"/>
        <v>B+</v>
      </c>
      <c r="BS18" s="116">
        <f t="shared" si="220"/>
        <v>3.5</v>
      </c>
      <c r="BT18" s="116" t="str">
        <f t="shared" si="221"/>
        <v>3.5</v>
      </c>
      <c r="BU18" s="306">
        <v>2</v>
      </c>
      <c r="BV18" s="27">
        <v>2</v>
      </c>
      <c r="BW18" s="280">
        <v>7.7</v>
      </c>
      <c r="BX18" s="297">
        <v>8</v>
      </c>
      <c r="BY18" s="197"/>
      <c r="BZ18" s="5">
        <f t="shared" si="38"/>
        <v>7.9</v>
      </c>
      <c r="CA18" s="25">
        <f t="shared" si="39"/>
        <v>7.9</v>
      </c>
      <c r="CB18" s="176" t="str">
        <f t="shared" si="40"/>
        <v>7.9</v>
      </c>
      <c r="CC18" s="118" t="str">
        <f t="shared" si="41"/>
        <v>B</v>
      </c>
      <c r="CD18" s="117">
        <f t="shared" si="42"/>
        <v>3</v>
      </c>
      <c r="CE18" s="116" t="str">
        <f t="shared" si="222"/>
        <v>3.0</v>
      </c>
      <c r="CF18" s="61">
        <v>3</v>
      </c>
      <c r="CG18" s="27">
        <v>3</v>
      </c>
      <c r="CH18" s="111">
        <f t="shared" si="44"/>
        <v>16</v>
      </c>
      <c r="CI18" s="109">
        <f t="shared" si="45"/>
        <v>2.65625</v>
      </c>
      <c r="CJ18" s="105" t="str">
        <f t="shared" si="46"/>
        <v>2.66</v>
      </c>
      <c r="CK18" s="106" t="str">
        <f t="shared" si="47"/>
        <v>Lên lớp</v>
      </c>
      <c r="CL18" s="107">
        <f t="shared" si="48"/>
        <v>16</v>
      </c>
      <c r="CM18" s="108">
        <f t="shared" si="49"/>
        <v>2.65625</v>
      </c>
      <c r="CN18" s="106" t="str">
        <f t="shared" si="50"/>
        <v>Lên lớp</v>
      </c>
      <c r="CO18" s="197"/>
      <c r="CP18" s="268">
        <v>8.1</v>
      </c>
      <c r="CQ18" s="245">
        <v>8</v>
      </c>
      <c r="CR18" s="197"/>
      <c r="CS18" s="5">
        <f t="shared" si="51"/>
        <v>8</v>
      </c>
      <c r="CT18" s="25">
        <f t="shared" si="52"/>
        <v>8</v>
      </c>
      <c r="CU18" s="176" t="str">
        <f t="shared" si="53"/>
        <v>8.0</v>
      </c>
      <c r="CV18" s="194" t="str">
        <f t="shared" si="223"/>
        <v>B+</v>
      </c>
      <c r="CW18" s="218">
        <f t="shared" si="224"/>
        <v>3.5</v>
      </c>
      <c r="CX18" s="116" t="str">
        <f t="shared" si="225"/>
        <v>3.5</v>
      </c>
      <c r="CY18" s="61">
        <v>3</v>
      </c>
      <c r="CZ18" s="27">
        <v>3</v>
      </c>
      <c r="DA18" s="122">
        <v>6.4</v>
      </c>
      <c r="DB18" s="121">
        <v>7</v>
      </c>
      <c r="DC18" s="121"/>
      <c r="DD18" s="5">
        <f t="shared" si="57"/>
        <v>6.8</v>
      </c>
      <c r="DE18" s="25">
        <f t="shared" si="58"/>
        <v>6.8</v>
      </c>
      <c r="DF18" s="176" t="str">
        <f t="shared" si="59"/>
        <v>6.8</v>
      </c>
      <c r="DG18" s="118" t="str">
        <f t="shared" si="60"/>
        <v>C+</v>
      </c>
      <c r="DH18" s="117">
        <f t="shared" si="61"/>
        <v>2.5</v>
      </c>
      <c r="DI18" s="117" t="str">
        <f t="shared" si="62"/>
        <v>2.5</v>
      </c>
      <c r="DJ18" s="10">
        <v>2</v>
      </c>
      <c r="DK18" s="27">
        <v>2</v>
      </c>
      <c r="DL18" s="122">
        <v>7.2</v>
      </c>
      <c r="DM18" s="97">
        <v>9</v>
      </c>
      <c r="DN18" s="299"/>
      <c r="DO18" s="543">
        <f t="shared" si="63"/>
        <v>8.3000000000000007</v>
      </c>
      <c r="DP18" s="25">
        <f t="shared" si="64"/>
        <v>8.3000000000000007</v>
      </c>
      <c r="DQ18" s="176" t="str">
        <f t="shared" si="65"/>
        <v>8.3</v>
      </c>
      <c r="DR18" s="118" t="str">
        <f t="shared" si="66"/>
        <v>B+</v>
      </c>
      <c r="DS18" s="117">
        <f t="shared" si="67"/>
        <v>3.5</v>
      </c>
      <c r="DT18" s="117" t="str">
        <f t="shared" si="68"/>
        <v>3.5</v>
      </c>
      <c r="DU18" s="10">
        <v>4</v>
      </c>
      <c r="DV18" s="27">
        <v>4</v>
      </c>
      <c r="DW18" s="508">
        <v>7.6</v>
      </c>
      <c r="DX18" s="97">
        <v>6</v>
      </c>
      <c r="DY18" s="299"/>
      <c r="DZ18" s="5">
        <f t="shared" si="69"/>
        <v>6.6</v>
      </c>
      <c r="EA18" s="25">
        <f t="shared" si="70"/>
        <v>6.6</v>
      </c>
      <c r="EB18" s="176" t="str">
        <f t="shared" si="71"/>
        <v>6.6</v>
      </c>
      <c r="EC18" s="118" t="str">
        <f t="shared" si="72"/>
        <v>C+</v>
      </c>
      <c r="ED18" s="117">
        <f t="shared" si="73"/>
        <v>2.5</v>
      </c>
      <c r="EE18" s="117" t="str">
        <f t="shared" si="74"/>
        <v>2.5</v>
      </c>
      <c r="EF18" s="10">
        <v>2</v>
      </c>
      <c r="EG18" s="27">
        <v>2</v>
      </c>
      <c r="EH18" s="122">
        <v>6.4</v>
      </c>
      <c r="EI18" s="97">
        <v>8</v>
      </c>
      <c r="EJ18" s="299"/>
      <c r="EK18" s="5">
        <f t="shared" si="75"/>
        <v>7.4</v>
      </c>
      <c r="EL18" s="25">
        <f t="shared" si="76"/>
        <v>7.4</v>
      </c>
      <c r="EM18" s="176" t="str">
        <f t="shared" si="77"/>
        <v>7.4</v>
      </c>
      <c r="EN18" s="118" t="str">
        <f t="shared" si="78"/>
        <v>B</v>
      </c>
      <c r="EO18" s="117">
        <f t="shared" si="79"/>
        <v>3</v>
      </c>
      <c r="EP18" s="117" t="str">
        <f t="shared" si="80"/>
        <v>3.0</v>
      </c>
      <c r="EQ18" s="10">
        <v>2</v>
      </c>
      <c r="ER18" s="27">
        <v>2</v>
      </c>
      <c r="ES18" s="122">
        <v>8.4</v>
      </c>
      <c r="ET18" s="97">
        <v>7</v>
      </c>
      <c r="EU18" s="549"/>
      <c r="EV18" s="5">
        <f t="shared" si="81"/>
        <v>7.6</v>
      </c>
      <c r="EW18" s="25">
        <f t="shared" si="82"/>
        <v>7.6</v>
      </c>
      <c r="EX18" s="176" t="str">
        <f t="shared" si="83"/>
        <v>7.6</v>
      </c>
      <c r="EY18" s="118" t="str">
        <f t="shared" si="84"/>
        <v>B</v>
      </c>
      <c r="EZ18" s="117">
        <f t="shared" si="85"/>
        <v>3</v>
      </c>
      <c r="FA18" s="117" t="str">
        <f t="shared" si="86"/>
        <v>3.0</v>
      </c>
      <c r="FB18" s="10">
        <v>3</v>
      </c>
      <c r="FC18" s="27">
        <v>3</v>
      </c>
      <c r="FD18" s="362">
        <v>6.8</v>
      </c>
      <c r="FE18" s="97">
        <v>8</v>
      </c>
      <c r="FF18" s="97"/>
      <c r="FG18" s="5">
        <f t="shared" si="87"/>
        <v>7.5</v>
      </c>
      <c r="FH18" s="25">
        <f t="shared" si="88"/>
        <v>7.5</v>
      </c>
      <c r="FI18" s="176" t="str">
        <f t="shared" si="89"/>
        <v>7.5</v>
      </c>
      <c r="FJ18" s="118" t="str">
        <f t="shared" si="90"/>
        <v>B</v>
      </c>
      <c r="FK18" s="117">
        <f t="shared" si="91"/>
        <v>3</v>
      </c>
      <c r="FL18" s="117" t="str">
        <f t="shared" si="92"/>
        <v>3.0</v>
      </c>
      <c r="FM18" s="10">
        <v>2</v>
      </c>
      <c r="FN18" s="27">
        <v>2</v>
      </c>
      <c r="FO18" s="122">
        <v>7.7</v>
      </c>
      <c r="FP18" s="97">
        <v>7</v>
      </c>
      <c r="FQ18" s="97"/>
      <c r="FR18" s="5">
        <f t="shared" si="93"/>
        <v>7.3</v>
      </c>
      <c r="FS18" s="25">
        <f t="shared" si="94"/>
        <v>7.3</v>
      </c>
      <c r="FT18" s="176" t="str">
        <f t="shared" si="95"/>
        <v>7.3</v>
      </c>
      <c r="FU18" s="118" t="str">
        <f t="shared" si="96"/>
        <v>B</v>
      </c>
      <c r="FV18" s="117">
        <f t="shared" si="97"/>
        <v>3</v>
      </c>
      <c r="FW18" s="117" t="str">
        <f t="shared" si="98"/>
        <v>3.0</v>
      </c>
      <c r="FX18" s="10">
        <v>2</v>
      </c>
      <c r="FY18" s="27">
        <v>2</v>
      </c>
      <c r="FZ18" s="111">
        <f t="shared" si="99"/>
        <v>20</v>
      </c>
      <c r="GA18" s="824">
        <f t="shared" si="100"/>
        <v>3.0750000000000002</v>
      </c>
      <c r="GB18" s="105" t="str">
        <f t="shared" si="101"/>
        <v>3.08</v>
      </c>
      <c r="GC18" s="121" t="str">
        <f t="shared" si="102"/>
        <v>Lên lớp</v>
      </c>
      <c r="GD18" s="825">
        <f t="shared" si="103"/>
        <v>36</v>
      </c>
      <c r="GE18" s="824">
        <f t="shared" si="104"/>
        <v>2.8888888888888888</v>
      </c>
      <c r="GF18" s="105" t="str">
        <f t="shared" si="105"/>
        <v>2.89</v>
      </c>
      <c r="GG18" s="826">
        <f t="shared" si="106"/>
        <v>36</v>
      </c>
      <c r="GH18" s="827">
        <f t="shared" si="107"/>
        <v>7.3444444444444441</v>
      </c>
      <c r="GI18" s="828">
        <f t="shared" si="108"/>
        <v>2.8888888888888888</v>
      </c>
      <c r="GJ18" s="829" t="str">
        <f t="shared" si="109"/>
        <v>Lên lớp</v>
      </c>
      <c r="GL18" s="187">
        <v>7.4</v>
      </c>
      <c r="GM18" s="97">
        <v>7</v>
      </c>
      <c r="GN18" s="97"/>
      <c r="GO18" s="5">
        <f t="shared" si="120"/>
        <v>7.2</v>
      </c>
      <c r="GP18" s="25">
        <f t="shared" si="121"/>
        <v>7.2</v>
      </c>
      <c r="GQ18" s="176" t="str">
        <f t="shared" si="110"/>
        <v>7.2</v>
      </c>
      <c r="GR18" s="118" t="str">
        <f t="shared" si="111"/>
        <v>B</v>
      </c>
      <c r="GS18" s="117">
        <f t="shared" si="112"/>
        <v>3</v>
      </c>
      <c r="GT18" s="117" t="str">
        <f t="shared" si="113"/>
        <v>3.0</v>
      </c>
      <c r="GU18" s="10">
        <v>4</v>
      </c>
      <c r="GV18" s="27">
        <v>4</v>
      </c>
      <c r="GW18" s="122">
        <v>8.6</v>
      </c>
      <c r="GX18" s="97">
        <v>7</v>
      </c>
      <c r="GY18" s="97"/>
      <c r="GZ18" s="5">
        <f t="shared" si="122"/>
        <v>7.6</v>
      </c>
      <c r="HA18" s="25">
        <f t="shared" si="123"/>
        <v>7.6</v>
      </c>
      <c r="HB18" s="176" t="str">
        <f t="shared" si="124"/>
        <v>7.6</v>
      </c>
      <c r="HC18" s="118" t="str">
        <f t="shared" si="125"/>
        <v>B</v>
      </c>
      <c r="HD18" s="117">
        <f t="shared" si="126"/>
        <v>3</v>
      </c>
      <c r="HE18" s="117" t="str">
        <f t="shared" si="127"/>
        <v>3.0</v>
      </c>
      <c r="HF18" s="10">
        <v>3</v>
      </c>
      <c r="HG18" s="27">
        <v>3</v>
      </c>
      <c r="HH18" s="122">
        <v>7.3</v>
      </c>
      <c r="HI18" s="97">
        <v>9</v>
      </c>
      <c r="HJ18" s="97"/>
      <c r="HK18" s="5">
        <f t="shared" si="128"/>
        <v>8.3000000000000007</v>
      </c>
      <c r="HL18" s="25">
        <f t="shared" si="129"/>
        <v>8.3000000000000007</v>
      </c>
      <c r="HM18" s="176" t="str">
        <f t="shared" si="130"/>
        <v>8.3</v>
      </c>
      <c r="HN18" s="118" t="str">
        <f t="shared" si="131"/>
        <v>B+</v>
      </c>
      <c r="HO18" s="117">
        <f t="shared" si="132"/>
        <v>3.5</v>
      </c>
      <c r="HP18" s="117" t="str">
        <f t="shared" si="133"/>
        <v>3.5</v>
      </c>
      <c r="HQ18" s="10">
        <v>2</v>
      </c>
      <c r="HR18" s="27">
        <v>2</v>
      </c>
      <c r="HS18" s="31">
        <v>8.8000000000000007</v>
      </c>
      <c r="HT18" s="800">
        <v>9</v>
      </c>
      <c r="HU18" s="800"/>
      <c r="HV18" s="855">
        <f t="shared" si="134"/>
        <v>8.9</v>
      </c>
      <c r="HW18" s="856">
        <f t="shared" si="135"/>
        <v>8.9</v>
      </c>
      <c r="HX18" s="857" t="str">
        <f t="shared" si="136"/>
        <v>8.9</v>
      </c>
      <c r="HY18" s="858" t="str">
        <f t="shared" si="137"/>
        <v>A</v>
      </c>
      <c r="HZ18" s="859">
        <f t="shared" si="138"/>
        <v>4</v>
      </c>
      <c r="IA18" s="859" t="str">
        <f t="shared" si="139"/>
        <v>4.0</v>
      </c>
      <c r="IB18" s="781">
        <v>2</v>
      </c>
      <c r="IC18" s="860">
        <v>2</v>
      </c>
      <c r="ID18" s="122">
        <v>8.6</v>
      </c>
      <c r="IE18" s="97">
        <v>6</v>
      </c>
      <c r="IF18" s="299"/>
      <c r="IG18" s="5">
        <f t="shared" si="140"/>
        <v>7</v>
      </c>
      <c r="IH18" s="25">
        <f t="shared" si="141"/>
        <v>7</v>
      </c>
      <c r="II18" s="176" t="str">
        <f t="shared" si="142"/>
        <v>7.0</v>
      </c>
      <c r="IJ18" s="118" t="str">
        <f t="shared" si="143"/>
        <v>B</v>
      </c>
      <c r="IK18" s="117">
        <f t="shared" si="144"/>
        <v>3</v>
      </c>
      <c r="IL18" s="117" t="str">
        <f t="shared" si="145"/>
        <v>3.0</v>
      </c>
      <c r="IM18" s="10">
        <v>2</v>
      </c>
      <c r="IN18" s="27">
        <v>2</v>
      </c>
      <c r="IO18" s="122">
        <v>8.4</v>
      </c>
      <c r="IP18" s="97">
        <v>8</v>
      </c>
      <c r="IQ18" s="97"/>
      <c r="IR18" s="5">
        <f t="shared" si="146"/>
        <v>8.1999999999999993</v>
      </c>
      <c r="IS18" s="25">
        <f t="shared" si="147"/>
        <v>8.1999999999999993</v>
      </c>
      <c r="IT18" s="176" t="str">
        <f t="shared" si="148"/>
        <v>8.2</v>
      </c>
      <c r="IU18" s="118" t="str">
        <f t="shared" si="149"/>
        <v>B+</v>
      </c>
      <c r="IV18" s="117">
        <f t="shared" si="150"/>
        <v>3.5</v>
      </c>
      <c r="IW18" s="117" t="str">
        <f t="shared" si="151"/>
        <v>3.5</v>
      </c>
      <c r="IX18" s="10">
        <v>2</v>
      </c>
      <c r="IY18" s="27">
        <v>2</v>
      </c>
      <c r="IZ18" s="122">
        <v>8.1</v>
      </c>
      <c r="JA18" s="97">
        <v>7</v>
      </c>
      <c r="JB18" s="97"/>
      <c r="JC18" s="5">
        <f t="shared" si="152"/>
        <v>7.4</v>
      </c>
      <c r="JD18" s="25">
        <f t="shared" si="153"/>
        <v>7.4</v>
      </c>
      <c r="JE18" s="176" t="str">
        <f t="shared" si="154"/>
        <v>7.4</v>
      </c>
      <c r="JF18" s="118" t="str">
        <f t="shared" si="155"/>
        <v>B</v>
      </c>
      <c r="JG18" s="117">
        <f t="shared" si="156"/>
        <v>3</v>
      </c>
      <c r="JH18" s="117" t="str">
        <f t="shared" si="157"/>
        <v>3.0</v>
      </c>
      <c r="JI18" s="10">
        <v>4</v>
      </c>
      <c r="JJ18" s="27">
        <v>4</v>
      </c>
      <c r="JK18" s="122">
        <v>9.4</v>
      </c>
      <c r="JL18" s="97">
        <v>10</v>
      </c>
      <c r="JM18" s="97"/>
      <c r="JN18" s="5">
        <f t="shared" si="158"/>
        <v>9.8000000000000007</v>
      </c>
      <c r="JO18" s="25">
        <f t="shared" si="159"/>
        <v>9.8000000000000007</v>
      </c>
      <c r="JP18" s="176" t="str">
        <f t="shared" si="160"/>
        <v>9.8</v>
      </c>
      <c r="JQ18" s="118" t="str">
        <f t="shared" si="161"/>
        <v>A</v>
      </c>
      <c r="JR18" s="117">
        <f t="shared" si="162"/>
        <v>4</v>
      </c>
      <c r="JS18" s="117" t="str">
        <f t="shared" si="163"/>
        <v>4.0</v>
      </c>
      <c r="JT18" s="10">
        <v>2</v>
      </c>
      <c r="JU18" s="27">
        <v>2</v>
      </c>
      <c r="JV18" s="884">
        <f t="shared" si="164"/>
        <v>21</v>
      </c>
      <c r="JW18" s="885">
        <f t="shared" si="165"/>
        <v>3.2857142857142856</v>
      </c>
      <c r="JX18" s="886" t="str">
        <f t="shared" si="166"/>
        <v>3.29</v>
      </c>
      <c r="JY18" s="521" t="str">
        <f t="shared" si="167"/>
        <v>Lên lớp</v>
      </c>
      <c r="JZ18" s="887">
        <f t="shared" si="168"/>
        <v>57</v>
      </c>
      <c r="KA18" s="885">
        <f t="shared" si="169"/>
        <v>3.0350877192982457</v>
      </c>
      <c r="KB18" s="886" t="str">
        <f t="shared" si="170"/>
        <v>3.04</v>
      </c>
      <c r="KC18" s="888">
        <f t="shared" si="171"/>
        <v>21</v>
      </c>
      <c r="KD18" s="889">
        <f t="shared" si="172"/>
        <v>7.885714285714287</v>
      </c>
      <c r="KE18" s="890">
        <f t="shared" si="173"/>
        <v>3.2857142857142856</v>
      </c>
      <c r="KF18" s="891">
        <f t="shared" si="174"/>
        <v>57</v>
      </c>
      <c r="KG18" s="892">
        <f t="shared" si="175"/>
        <v>7.5438596491228074</v>
      </c>
      <c r="KH18" s="893">
        <f t="shared" si="176"/>
        <v>3.0350877192982457</v>
      </c>
      <c r="KI18" s="521" t="str">
        <f t="shared" si="177"/>
        <v>Lên lớp</v>
      </c>
      <c r="KJ18" s="424"/>
      <c r="KK18" s="31">
        <v>8.3000000000000007</v>
      </c>
      <c r="KL18" s="800">
        <v>9</v>
      </c>
      <c r="KM18" s="5"/>
      <c r="KN18" s="5">
        <f t="shared" si="178"/>
        <v>8.6999999999999993</v>
      </c>
      <c r="KO18" s="25">
        <f t="shared" si="114"/>
        <v>8.6999999999999993</v>
      </c>
      <c r="KP18" s="176" t="str">
        <f t="shared" si="179"/>
        <v>8.7</v>
      </c>
      <c r="KQ18" s="118" t="str">
        <f t="shared" si="115"/>
        <v>A</v>
      </c>
      <c r="KR18" s="117">
        <f t="shared" si="180"/>
        <v>4</v>
      </c>
      <c r="KS18" s="117" t="str">
        <f t="shared" si="116"/>
        <v>4.0</v>
      </c>
      <c r="KT18" s="10">
        <v>2</v>
      </c>
      <c r="KU18" s="27">
        <v>2</v>
      </c>
      <c r="KV18" s="31">
        <v>9</v>
      </c>
      <c r="KW18" s="800">
        <v>9</v>
      </c>
      <c r="KX18" s="5"/>
      <c r="KY18" s="855">
        <f t="shared" si="181"/>
        <v>9</v>
      </c>
      <c r="KZ18" s="856">
        <f t="shared" si="182"/>
        <v>9</v>
      </c>
      <c r="LA18" s="857" t="str">
        <f t="shared" si="183"/>
        <v>9.0</v>
      </c>
      <c r="LB18" s="858" t="str">
        <f t="shared" si="184"/>
        <v>A</v>
      </c>
      <c r="LC18" s="859">
        <f t="shared" si="185"/>
        <v>4</v>
      </c>
      <c r="LD18" s="859" t="str">
        <f t="shared" si="186"/>
        <v>4.0</v>
      </c>
      <c r="LE18" s="781">
        <v>2</v>
      </c>
      <c r="LF18" s="860">
        <v>2</v>
      </c>
      <c r="LG18" s="122">
        <v>7.3</v>
      </c>
      <c r="LH18" s="97">
        <v>7</v>
      </c>
      <c r="LI18" s="97"/>
      <c r="LJ18" s="760">
        <f t="shared" si="187"/>
        <v>7.1</v>
      </c>
      <c r="LK18" s="761">
        <f t="shared" si="188"/>
        <v>7.1</v>
      </c>
      <c r="LL18" s="762" t="str">
        <f t="shared" si="189"/>
        <v>7.1</v>
      </c>
      <c r="LM18" s="763" t="str">
        <f t="shared" si="190"/>
        <v>B</v>
      </c>
      <c r="LN18" s="764">
        <f t="shared" si="191"/>
        <v>3</v>
      </c>
      <c r="LO18" s="764" t="str">
        <f t="shared" si="192"/>
        <v>3.0</v>
      </c>
      <c r="LP18" s="765">
        <v>3</v>
      </c>
      <c r="LQ18" s="766">
        <v>3</v>
      </c>
      <c r="LR18" s="31">
        <v>8</v>
      </c>
      <c r="LS18" s="800">
        <v>8</v>
      </c>
      <c r="LT18" s="5"/>
      <c r="LU18" s="855">
        <f t="shared" si="193"/>
        <v>8</v>
      </c>
      <c r="LV18" s="856">
        <f t="shared" si="194"/>
        <v>8</v>
      </c>
      <c r="LW18" s="857" t="str">
        <f t="shared" si="195"/>
        <v>8.0</v>
      </c>
      <c r="LX18" s="858" t="str">
        <f t="shared" si="117"/>
        <v>B+</v>
      </c>
      <c r="LY18" s="859">
        <f t="shared" si="118"/>
        <v>3.5</v>
      </c>
      <c r="LZ18" s="859" t="str">
        <f t="shared" si="119"/>
        <v>3.5</v>
      </c>
      <c r="MA18" s="781">
        <v>2</v>
      </c>
      <c r="MB18" s="860">
        <v>2</v>
      </c>
      <c r="MC18" s="1668">
        <v>8.1999999999999993</v>
      </c>
      <c r="MD18" s="1694">
        <v>8</v>
      </c>
      <c r="ME18" s="9"/>
      <c r="MF18" s="855">
        <f t="shared" si="196"/>
        <v>8.1</v>
      </c>
      <c r="MG18" s="856">
        <f t="shared" si="197"/>
        <v>8.1</v>
      </c>
      <c r="MH18" s="1312" t="str">
        <f t="shared" si="198"/>
        <v>8.1</v>
      </c>
      <c r="MI18" s="858" t="str">
        <f t="shared" si="199"/>
        <v>B+</v>
      </c>
      <c r="MJ18" s="859">
        <f t="shared" si="200"/>
        <v>3.5</v>
      </c>
      <c r="MK18" s="859" t="str">
        <f t="shared" si="201"/>
        <v>3.5</v>
      </c>
      <c r="ML18" s="781">
        <v>4</v>
      </c>
      <c r="MM18" s="860">
        <v>4</v>
      </c>
      <c r="MN18" s="1313">
        <v>9</v>
      </c>
      <c r="MO18" s="522">
        <v>9</v>
      </c>
      <c r="MP18" s="522"/>
      <c r="MQ18" s="855">
        <f t="shared" si="202"/>
        <v>9</v>
      </c>
      <c r="MR18" s="856">
        <f t="shared" si="203"/>
        <v>9</v>
      </c>
      <c r="MS18" s="1312" t="str">
        <f t="shared" si="204"/>
        <v>9.0</v>
      </c>
      <c r="MT18" s="858" t="str">
        <f t="shared" si="205"/>
        <v>A</v>
      </c>
      <c r="MU18" s="859">
        <f t="shared" si="206"/>
        <v>4</v>
      </c>
      <c r="MV18" s="859" t="str">
        <f t="shared" si="207"/>
        <v>4.0</v>
      </c>
      <c r="MW18" s="781">
        <v>2</v>
      </c>
      <c r="MX18" s="860">
        <v>2</v>
      </c>
      <c r="MY18" s="1719">
        <f t="shared" si="208"/>
        <v>15</v>
      </c>
      <c r="MZ18" s="1720">
        <f t="shared" si="209"/>
        <v>3.6</v>
      </c>
      <c r="NA18" s="1721" t="str">
        <f t="shared" si="210"/>
        <v>3.60</v>
      </c>
    </row>
    <row r="19" spans="1:365" ht="19.5" customHeight="1" x14ac:dyDescent="0.25">
      <c r="A19" s="221">
        <v>24</v>
      </c>
      <c r="B19" s="231" t="s">
        <v>152</v>
      </c>
      <c r="C19" s="232" t="s">
        <v>408</v>
      </c>
      <c r="D19" s="233" t="s">
        <v>178</v>
      </c>
      <c r="E19" s="234" t="s">
        <v>409</v>
      </c>
      <c r="F19" s="195"/>
      <c r="G19" s="238" t="s">
        <v>449</v>
      </c>
      <c r="H19" s="231" t="s">
        <v>17</v>
      </c>
      <c r="I19" s="323" t="s">
        <v>466</v>
      </c>
      <c r="J19" s="338">
        <v>6.5</v>
      </c>
      <c r="K19" s="176" t="str">
        <f t="shared" si="0"/>
        <v>6.5</v>
      </c>
      <c r="L19" s="51" t="str">
        <f t="shared" si="1"/>
        <v>C+</v>
      </c>
      <c r="M19" s="57">
        <f t="shared" si="2"/>
        <v>2.5</v>
      </c>
      <c r="N19" s="76" t="str">
        <f t="shared" si="211"/>
        <v>2.5</v>
      </c>
      <c r="O19" s="1185">
        <v>5</v>
      </c>
      <c r="P19" s="176" t="str">
        <f t="shared" si="4"/>
        <v>5.0</v>
      </c>
      <c r="Q19" s="118" t="str">
        <f t="shared" si="5"/>
        <v>D+</v>
      </c>
      <c r="R19" s="117">
        <f t="shared" si="6"/>
        <v>1.5</v>
      </c>
      <c r="S19" s="1192" t="str">
        <f t="shared" si="7"/>
        <v>1.5</v>
      </c>
      <c r="T19" s="280">
        <v>5.6</v>
      </c>
      <c r="U19" s="275">
        <v>5</v>
      </c>
      <c r="V19" s="275"/>
      <c r="W19" s="5">
        <f t="shared" si="8"/>
        <v>5.2</v>
      </c>
      <c r="X19" s="114">
        <f t="shared" si="212"/>
        <v>5.2</v>
      </c>
      <c r="Y19" s="176" t="str">
        <f t="shared" si="10"/>
        <v>5.2</v>
      </c>
      <c r="Z19" s="115" t="str">
        <f t="shared" si="213"/>
        <v>D+</v>
      </c>
      <c r="AA19" s="116">
        <f t="shared" si="214"/>
        <v>1.5</v>
      </c>
      <c r="AB19" s="116" t="str">
        <f t="shared" si="215"/>
        <v>1.5</v>
      </c>
      <c r="AC19" s="61">
        <v>2</v>
      </c>
      <c r="AD19" s="27">
        <v>2</v>
      </c>
      <c r="AE19" s="280">
        <v>6.3</v>
      </c>
      <c r="AF19" s="297">
        <v>6</v>
      </c>
      <c r="AG19" s="197"/>
      <c r="AH19" s="5">
        <f t="shared" si="14"/>
        <v>6.1</v>
      </c>
      <c r="AI19" s="25">
        <f t="shared" si="15"/>
        <v>6.1</v>
      </c>
      <c r="AJ19" s="176" t="str">
        <f t="shared" si="16"/>
        <v>6.1</v>
      </c>
      <c r="AK19" s="118" t="str">
        <f t="shared" si="17"/>
        <v>C</v>
      </c>
      <c r="AL19" s="117">
        <f t="shared" si="18"/>
        <v>2</v>
      </c>
      <c r="AM19" s="117" t="str">
        <f t="shared" si="19"/>
        <v>2.0</v>
      </c>
      <c r="AN19" s="10">
        <v>3</v>
      </c>
      <c r="AO19" s="314">
        <v>3</v>
      </c>
      <c r="AP19" s="280">
        <v>8.5</v>
      </c>
      <c r="AQ19" s="297">
        <v>7</v>
      </c>
      <c r="AR19" s="197"/>
      <c r="AS19" s="5">
        <f t="shared" si="20"/>
        <v>7.6</v>
      </c>
      <c r="AT19" s="25">
        <f t="shared" si="21"/>
        <v>7.6</v>
      </c>
      <c r="AU19" s="176" t="str">
        <f t="shared" si="22"/>
        <v>7.6</v>
      </c>
      <c r="AV19" s="118" t="str">
        <f t="shared" si="23"/>
        <v>B</v>
      </c>
      <c r="AW19" s="117">
        <f t="shared" si="24"/>
        <v>3</v>
      </c>
      <c r="AX19" s="117" t="str">
        <f t="shared" si="25"/>
        <v>3.0</v>
      </c>
      <c r="AY19" s="292">
        <v>4</v>
      </c>
      <c r="AZ19" s="27">
        <v>4</v>
      </c>
      <c r="BA19" s="280">
        <v>6.8</v>
      </c>
      <c r="BB19" s="275">
        <v>6</v>
      </c>
      <c r="BC19" s="197"/>
      <c r="BD19" s="5">
        <f t="shared" si="26"/>
        <v>6.3</v>
      </c>
      <c r="BE19" s="25">
        <f t="shared" si="27"/>
        <v>6.3</v>
      </c>
      <c r="BF19" s="176" t="str">
        <f t="shared" si="28"/>
        <v>6.3</v>
      </c>
      <c r="BG19" s="303" t="str">
        <f t="shared" si="216"/>
        <v>C</v>
      </c>
      <c r="BH19" s="116">
        <f t="shared" si="217"/>
        <v>2</v>
      </c>
      <c r="BI19" s="116" t="str">
        <f t="shared" si="218"/>
        <v>2.0</v>
      </c>
      <c r="BJ19" s="306">
        <v>2</v>
      </c>
      <c r="BK19" s="314">
        <v>2</v>
      </c>
      <c r="BL19" s="283">
        <v>8.3000000000000007</v>
      </c>
      <c r="BM19" s="275">
        <v>9</v>
      </c>
      <c r="BN19" s="197"/>
      <c r="BO19" s="5">
        <f t="shared" si="32"/>
        <v>8.6999999999999993</v>
      </c>
      <c r="BP19" s="25">
        <f t="shared" si="33"/>
        <v>8.6999999999999993</v>
      </c>
      <c r="BQ19" s="176" t="str">
        <f t="shared" si="34"/>
        <v>8.7</v>
      </c>
      <c r="BR19" s="303" t="str">
        <f t="shared" si="219"/>
        <v>A</v>
      </c>
      <c r="BS19" s="116">
        <f t="shared" si="220"/>
        <v>4</v>
      </c>
      <c r="BT19" s="116" t="str">
        <f t="shared" si="221"/>
        <v>4.0</v>
      </c>
      <c r="BU19" s="306">
        <v>2</v>
      </c>
      <c r="BV19" s="27">
        <v>2</v>
      </c>
      <c r="BW19" s="332">
        <v>7.8</v>
      </c>
      <c r="BX19" s="297">
        <v>7</v>
      </c>
      <c r="BY19" s="197"/>
      <c r="BZ19" s="5">
        <f t="shared" si="38"/>
        <v>7.3</v>
      </c>
      <c r="CA19" s="25">
        <f t="shared" si="39"/>
        <v>7.3</v>
      </c>
      <c r="CB19" s="176" t="str">
        <f t="shared" si="40"/>
        <v>7.3</v>
      </c>
      <c r="CC19" s="118" t="str">
        <f t="shared" si="41"/>
        <v>B</v>
      </c>
      <c r="CD19" s="117">
        <f t="shared" si="42"/>
        <v>3</v>
      </c>
      <c r="CE19" s="116" t="str">
        <f t="shared" si="222"/>
        <v>3.0</v>
      </c>
      <c r="CF19" s="61">
        <v>3</v>
      </c>
      <c r="CG19" s="27">
        <v>3</v>
      </c>
      <c r="CH19" s="111">
        <f t="shared" si="44"/>
        <v>16</v>
      </c>
      <c r="CI19" s="109">
        <f t="shared" si="45"/>
        <v>2.625</v>
      </c>
      <c r="CJ19" s="105" t="str">
        <f t="shared" si="46"/>
        <v>2.63</v>
      </c>
      <c r="CK19" s="106" t="str">
        <f t="shared" si="47"/>
        <v>Lên lớp</v>
      </c>
      <c r="CL19" s="107">
        <f t="shared" si="48"/>
        <v>16</v>
      </c>
      <c r="CM19" s="108">
        <f t="shared" si="49"/>
        <v>2.625</v>
      </c>
      <c r="CN19" s="106" t="str">
        <f t="shared" si="50"/>
        <v>Lên lớp</v>
      </c>
      <c r="CO19" s="197"/>
      <c r="CP19" s="268">
        <v>8.4</v>
      </c>
      <c r="CQ19" s="245">
        <v>8</v>
      </c>
      <c r="CR19" s="197"/>
      <c r="CS19" s="5">
        <f t="shared" si="51"/>
        <v>8.1999999999999993</v>
      </c>
      <c r="CT19" s="25">
        <f t="shared" si="52"/>
        <v>8.1999999999999993</v>
      </c>
      <c r="CU19" s="176" t="str">
        <f t="shared" si="53"/>
        <v>8.2</v>
      </c>
      <c r="CV19" s="194" t="str">
        <f t="shared" si="223"/>
        <v>B+</v>
      </c>
      <c r="CW19" s="218">
        <f t="shared" si="224"/>
        <v>3.5</v>
      </c>
      <c r="CX19" s="116" t="str">
        <f t="shared" si="225"/>
        <v>3.5</v>
      </c>
      <c r="CY19" s="61">
        <v>3</v>
      </c>
      <c r="CZ19" s="27">
        <v>3</v>
      </c>
      <c r="DA19" s="122">
        <v>6.4</v>
      </c>
      <c r="DB19" s="121">
        <v>5</v>
      </c>
      <c r="DC19" s="121"/>
      <c r="DD19" s="5">
        <f t="shared" si="57"/>
        <v>5.6</v>
      </c>
      <c r="DE19" s="25">
        <f t="shared" si="58"/>
        <v>5.6</v>
      </c>
      <c r="DF19" s="176" t="str">
        <f t="shared" si="59"/>
        <v>5.6</v>
      </c>
      <c r="DG19" s="118" t="str">
        <f t="shared" si="60"/>
        <v>C</v>
      </c>
      <c r="DH19" s="117">
        <f t="shared" si="61"/>
        <v>2</v>
      </c>
      <c r="DI19" s="117" t="str">
        <f t="shared" si="62"/>
        <v>2.0</v>
      </c>
      <c r="DJ19" s="10">
        <v>2</v>
      </c>
      <c r="DK19" s="27">
        <v>2</v>
      </c>
      <c r="DL19" s="122">
        <v>8.3000000000000007</v>
      </c>
      <c r="DM19" s="97">
        <v>9</v>
      </c>
      <c r="DN19" s="299"/>
      <c r="DO19" s="543">
        <f t="shared" si="63"/>
        <v>8.6999999999999993</v>
      </c>
      <c r="DP19" s="25">
        <f t="shared" si="64"/>
        <v>8.6999999999999993</v>
      </c>
      <c r="DQ19" s="176" t="str">
        <f t="shared" si="65"/>
        <v>8.7</v>
      </c>
      <c r="DR19" s="118" t="str">
        <f t="shared" si="66"/>
        <v>A</v>
      </c>
      <c r="DS19" s="117">
        <f t="shared" si="67"/>
        <v>4</v>
      </c>
      <c r="DT19" s="117" t="str">
        <f t="shared" si="68"/>
        <v>4.0</v>
      </c>
      <c r="DU19" s="10">
        <v>4</v>
      </c>
      <c r="DV19" s="27">
        <v>4</v>
      </c>
      <c r="DW19" s="508">
        <v>7.6</v>
      </c>
      <c r="DX19" s="97">
        <v>8</v>
      </c>
      <c r="DY19" s="299"/>
      <c r="DZ19" s="5">
        <f t="shared" si="69"/>
        <v>7.8</v>
      </c>
      <c r="EA19" s="25">
        <f t="shared" si="70"/>
        <v>7.8</v>
      </c>
      <c r="EB19" s="176" t="str">
        <f t="shared" si="71"/>
        <v>7.8</v>
      </c>
      <c r="EC19" s="118" t="str">
        <f t="shared" si="72"/>
        <v>B</v>
      </c>
      <c r="ED19" s="117">
        <f t="shared" si="73"/>
        <v>3</v>
      </c>
      <c r="EE19" s="117" t="str">
        <f t="shared" si="74"/>
        <v>3.0</v>
      </c>
      <c r="EF19" s="10">
        <v>2</v>
      </c>
      <c r="EG19" s="27">
        <v>2</v>
      </c>
      <c r="EH19" s="122">
        <v>7.6</v>
      </c>
      <c r="EI19" s="97">
        <v>9</v>
      </c>
      <c r="EJ19" s="299"/>
      <c r="EK19" s="5">
        <f t="shared" si="75"/>
        <v>8.4</v>
      </c>
      <c r="EL19" s="25">
        <f t="shared" si="76"/>
        <v>8.4</v>
      </c>
      <c r="EM19" s="176" t="str">
        <f t="shared" si="77"/>
        <v>8.4</v>
      </c>
      <c r="EN19" s="118" t="str">
        <f t="shared" si="78"/>
        <v>B+</v>
      </c>
      <c r="EO19" s="117">
        <f t="shared" si="79"/>
        <v>3.5</v>
      </c>
      <c r="EP19" s="117" t="str">
        <f t="shared" si="80"/>
        <v>3.5</v>
      </c>
      <c r="EQ19" s="10">
        <v>2</v>
      </c>
      <c r="ER19" s="27">
        <v>2</v>
      </c>
      <c r="ES19" s="122">
        <v>8.6</v>
      </c>
      <c r="ET19" s="97">
        <v>9</v>
      </c>
      <c r="EU19" s="549"/>
      <c r="EV19" s="5">
        <f t="shared" si="81"/>
        <v>8.8000000000000007</v>
      </c>
      <c r="EW19" s="25">
        <f t="shared" si="82"/>
        <v>8.8000000000000007</v>
      </c>
      <c r="EX19" s="176" t="str">
        <f t="shared" si="83"/>
        <v>8.8</v>
      </c>
      <c r="EY19" s="118" t="str">
        <f t="shared" si="84"/>
        <v>A</v>
      </c>
      <c r="EZ19" s="117">
        <f t="shared" si="85"/>
        <v>4</v>
      </c>
      <c r="FA19" s="117" t="str">
        <f t="shared" si="86"/>
        <v>4.0</v>
      </c>
      <c r="FB19" s="10">
        <v>3</v>
      </c>
      <c r="FC19" s="27">
        <v>3</v>
      </c>
      <c r="FD19" s="362">
        <v>7.2</v>
      </c>
      <c r="FE19" s="97">
        <v>10</v>
      </c>
      <c r="FF19" s="97"/>
      <c r="FG19" s="5">
        <f t="shared" si="87"/>
        <v>8.9</v>
      </c>
      <c r="FH19" s="25">
        <f t="shared" si="88"/>
        <v>8.9</v>
      </c>
      <c r="FI19" s="176" t="str">
        <f t="shared" si="89"/>
        <v>8.9</v>
      </c>
      <c r="FJ19" s="118" t="str">
        <f t="shared" si="90"/>
        <v>A</v>
      </c>
      <c r="FK19" s="117">
        <f t="shared" si="91"/>
        <v>4</v>
      </c>
      <c r="FL19" s="117" t="str">
        <f t="shared" si="92"/>
        <v>4.0</v>
      </c>
      <c r="FM19" s="10">
        <v>2</v>
      </c>
      <c r="FN19" s="27">
        <v>2</v>
      </c>
      <c r="FO19" s="122">
        <v>7.7</v>
      </c>
      <c r="FP19" s="97">
        <v>8</v>
      </c>
      <c r="FQ19" s="97"/>
      <c r="FR19" s="5">
        <f t="shared" si="93"/>
        <v>7.9</v>
      </c>
      <c r="FS19" s="25">
        <f t="shared" si="94"/>
        <v>7.9</v>
      </c>
      <c r="FT19" s="176" t="str">
        <f t="shared" si="95"/>
        <v>7.9</v>
      </c>
      <c r="FU19" s="118" t="str">
        <f t="shared" si="96"/>
        <v>B</v>
      </c>
      <c r="FV19" s="117">
        <f t="shared" si="97"/>
        <v>3</v>
      </c>
      <c r="FW19" s="117" t="str">
        <f t="shared" si="98"/>
        <v>3.0</v>
      </c>
      <c r="FX19" s="10">
        <v>2</v>
      </c>
      <c r="FY19" s="27">
        <v>2</v>
      </c>
      <c r="FZ19" s="111">
        <f t="shared" si="99"/>
        <v>20</v>
      </c>
      <c r="GA19" s="824">
        <f t="shared" si="100"/>
        <v>3.4750000000000001</v>
      </c>
      <c r="GB19" s="105" t="str">
        <f t="shared" si="101"/>
        <v>3.48</v>
      </c>
      <c r="GC19" s="121" t="str">
        <f t="shared" si="102"/>
        <v>Lên lớp</v>
      </c>
      <c r="GD19" s="825">
        <f t="shared" si="103"/>
        <v>36</v>
      </c>
      <c r="GE19" s="824">
        <f t="shared" si="104"/>
        <v>3.0972222222222223</v>
      </c>
      <c r="GF19" s="105" t="str">
        <f t="shared" si="105"/>
        <v>3.10</v>
      </c>
      <c r="GG19" s="826">
        <f t="shared" si="106"/>
        <v>36</v>
      </c>
      <c r="GH19" s="827">
        <f t="shared" si="107"/>
        <v>7.6111111111111098</v>
      </c>
      <c r="GI19" s="828">
        <f t="shared" si="108"/>
        <v>3.0972222222222223</v>
      </c>
      <c r="GJ19" s="829" t="str">
        <f t="shared" si="109"/>
        <v>Lên lớp</v>
      </c>
      <c r="GL19" s="187">
        <v>8.6</v>
      </c>
      <c r="GM19" s="97">
        <v>9</v>
      </c>
      <c r="GN19" s="97"/>
      <c r="GO19" s="5">
        <f t="shared" si="120"/>
        <v>8.8000000000000007</v>
      </c>
      <c r="GP19" s="25">
        <f t="shared" si="121"/>
        <v>8.8000000000000007</v>
      </c>
      <c r="GQ19" s="176" t="str">
        <f t="shared" si="110"/>
        <v>8.8</v>
      </c>
      <c r="GR19" s="118" t="str">
        <f t="shared" si="111"/>
        <v>A</v>
      </c>
      <c r="GS19" s="117">
        <f t="shared" si="112"/>
        <v>4</v>
      </c>
      <c r="GT19" s="117" t="str">
        <f t="shared" si="113"/>
        <v>4.0</v>
      </c>
      <c r="GU19" s="10">
        <v>4</v>
      </c>
      <c r="GV19" s="27">
        <v>4</v>
      </c>
      <c r="GW19" s="122">
        <v>9</v>
      </c>
      <c r="GX19" s="97">
        <v>8</v>
      </c>
      <c r="GY19" s="97"/>
      <c r="GZ19" s="5">
        <f t="shared" si="122"/>
        <v>8.4</v>
      </c>
      <c r="HA19" s="25">
        <f t="shared" si="123"/>
        <v>8.4</v>
      </c>
      <c r="HB19" s="176" t="str">
        <f t="shared" si="124"/>
        <v>8.4</v>
      </c>
      <c r="HC19" s="118" t="str">
        <f t="shared" si="125"/>
        <v>B+</v>
      </c>
      <c r="HD19" s="117">
        <f t="shared" si="126"/>
        <v>3.5</v>
      </c>
      <c r="HE19" s="117" t="str">
        <f t="shared" si="127"/>
        <v>3.5</v>
      </c>
      <c r="HF19" s="10">
        <v>3</v>
      </c>
      <c r="HG19" s="27">
        <v>3</v>
      </c>
      <c r="HH19" s="122">
        <v>8</v>
      </c>
      <c r="HI19" s="97">
        <v>9</v>
      </c>
      <c r="HJ19" s="97"/>
      <c r="HK19" s="5">
        <f t="shared" si="128"/>
        <v>8.6</v>
      </c>
      <c r="HL19" s="25">
        <f t="shared" si="129"/>
        <v>8.6</v>
      </c>
      <c r="HM19" s="176" t="str">
        <f t="shared" si="130"/>
        <v>8.6</v>
      </c>
      <c r="HN19" s="118" t="str">
        <f t="shared" si="131"/>
        <v>A</v>
      </c>
      <c r="HO19" s="117">
        <f t="shared" si="132"/>
        <v>4</v>
      </c>
      <c r="HP19" s="117" t="str">
        <f t="shared" si="133"/>
        <v>4.0</v>
      </c>
      <c r="HQ19" s="10">
        <v>2</v>
      </c>
      <c r="HR19" s="27">
        <v>2</v>
      </c>
      <c r="HS19" s="31">
        <v>8</v>
      </c>
      <c r="HT19" s="800">
        <v>8</v>
      </c>
      <c r="HU19" s="800"/>
      <c r="HV19" s="855">
        <f t="shared" si="134"/>
        <v>8</v>
      </c>
      <c r="HW19" s="856">
        <f t="shared" si="135"/>
        <v>8</v>
      </c>
      <c r="HX19" s="857" t="str">
        <f t="shared" si="136"/>
        <v>8.0</v>
      </c>
      <c r="HY19" s="858" t="str">
        <f t="shared" si="137"/>
        <v>B+</v>
      </c>
      <c r="HZ19" s="859">
        <f t="shared" si="138"/>
        <v>3.5</v>
      </c>
      <c r="IA19" s="859" t="str">
        <f t="shared" si="139"/>
        <v>3.5</v>
      </c>
      <c r="IB19" s="781">
        <v>2</v>
      </c>
      <c r="IC19" s="860">
        <v>2</v>
      </c>
      <c r="ID19" s="122">
        <v>7.8</v>
      </c>
      <c r="IE19" s="97">
        <v>6</v>
      </c>
      <c r="IF19" s="299"/>
      <c r="IG19" s="5">
        <f t="shared" si="140"/>
        <v>6.7</v>
      </c>
      <c r="IH19" s="25">
        <f t="shared" si="141"/>
        <v>6.7</v>
      </c>
      <c r="II19" s="176" t="str">
        <f t="shared" si="142"/>
        <v>6.7</v>
      </c>
      <c r="IJ19" s="118" t="str">
        <f t="shared" si="143"/>
        <v>C+</v>
      </c>
      <c r="IK19" s="117">
        <f t="shared" si="144"/>
        <v>2.5</v>
      </c>
      <c r="IL19" s="117" t="str">
        <f t="shared" si="145"/>
        <v>2.5</v>
      </c>
      <c r="IM19" s="10">
        <v>2</v>
      </c>
      <c r="IN19" s="27">
        <v>2</v>
      </c>
      <c r="IO19" s="122">
        <v>8</v>
      </c>
      <c r="IP19" s="97">
        <v>6</v>
      </c>
      <c r="IQ19" s="97"/>
      <c r="IR19" s="5">
        <f t="shared" si="146"/>
        <v>6.8</v>
      </c>
      <c r="IS19" s="25">
        <f t="shared" si="147"/>
        <v>6.8</v>
      </c>
      <c r="IT19" s="176" t="str">
        <f t="shared" si="148"/>
        <v>6.8</v>
      </c>
      <c r="IU19" s="118" t="str">
        <f t="shared" si="149"/>
        <v>C+</v>
      </c>
      <c r="IV19" s="117">
        <f t="shared" si="150"/>
        <v>2.5</v>
      </c>
      <c r="IW19" s="117" t="str">
        <f t="shared" si="151"/>
        <v>2.5</v>
      </c>
      <c r="IX19" s="10">
        <v>2</v>
      </c>
      <c r="IY19" s="27">
        <v>2</v>
      </c>
      <c r="IZ19" s="122">
        <v>8.1</v>
      </c>
      <c r="JA19" s="97">
        <v>7</v>
      </c>
      <c r="JB19" s="97"/>
      <c r="JC19" s="5">
        <f t="shared" si="152"/>
        <v>7.4</v>
      </c>
      <c r="JD19" s="25">
        <f t="shared" si="153"/>
        <v>7.4</v>
      </c>
      <c r="JE19" s="176" t="str">
        <f t="shared" si="154"/>
        <v>7.4</v>
      </c>
      <c r="JF19" s="118" t="str">
        <f t="shared" si="155"/>
        <v>B</v>
      </c>
      <c r="JG19" s="117">
        <f t="shared" si="156"/>
        <v>3</v>
      </c>
      <c r="JH19" s="117" t="str">
        <f t="shared" si="157"/>
        <v>3.0</v>
      </c>
      <c r="JI19" s="10">
        <v>4</v>
      </c>
      <c r="JJ19" s="27">
        <v>4</v>
      </c>
      <c r="JK19" s="122">
        <v>9</v>
      </c>
      <c r="JL19" s="97">
        <v>8</v>
      </c>
      <c r="JM19" s="97"/>
      <c r="JN19" s="5">
        <f t="shared" si="158"/>
        <v>8.4</v>
      </c>
      <c r="JO19" s="25">
        <f t="shared" si="159"/>
        <v>8.4</v>
      </c>
      <c r="JP19" s="176" t="str">
        <f t="shared" si="160"/>
        <v>8.4</v>
      </c>
      <c r="JQ19" s="118" t="str">
        <f t="shared" si="161"/>
        <v>B+</v>
      </c>
      <c r="JR19" s="117">
        <f t="shared" si="162"/>
        <v>3.5</v>
      </c>
      <c r="JS19" s="117" t="str">
        <f t="shared" si="163"/>
        <v>3.5</v>
      </c>
      <c r="JT19" s="10">
        <v>2</v>
      </c>
      <c r="JU19" s="27">
        <v>2</v>
      </c>
      <c r="JV19" s="884">
        <f t="shared" si="164"/>
        <v>21</v>
      </c>
      <c r="JW19" s="885">
        <f t="shared" si="165"/>
        <v>3.3571428571428572</v>
      </c>
      <c r="JX19" s="886" t="str">
        <f t="shared" si="166"/>
        <v>3.36</v>
      </c>
      <c r="JY19" s="521" t="str">
        <f t="shared" si="167"/>
        <v>Lên lớp</v>
      </c>
      <c r="JZ19" s="887">
        <f t="shared" si="168"/>
        <v>57</v>
      </c>
      <c r="KA19" s="885">
        <f t="shared" si="169"/>
        <v>3.192982456140351</v>
      </c>
      <c r="KB19" s="886" t="str">
        <f t="shared" si="170"/>
        <v>3.19</v>
      </c>
      <c r="KC19" s="888">
        <f t="shared" si="171"/>
        <v>21</v>
      </c>
      <c r="KD19" s="889">
        <f t="shared" si="172"/>
        <v>7.9523809523809526</v>
      </c>
      <c r="KE19" s="890">
        <f t="shared" si="173"/>
        <v>3.3571428571428572</v>
      </c>
      <c r="KF19" s="891">
        <f t="shared" si="174"/>
        <v>57</v>
      </c>
      <c r="KG19" s="892">
        <f t="shared" si="175"/>
        <v>7.7368421052631566</v>
      </c>
      <c r="KH19" s="893">
        <f t="shared" si="176"/>
        <v>3.192982456140351</v>
      </c>
      <c r="KI19" s="521" t="str">
        <f t="shared" si="177"/>
        <v>Lên lớp</v>
      </c>
      <c r="KJ19" s="424"/>
      <c r="KK19" s="31">
        <v>6</v>
      </c>
      <c r="KL19" s="800">
        <v>7</v>
      </c>
      <c r="KM19" s="5"/>
      <c r="KN19" s="5">
        <f t="shared" si="178"/>
        <v>6.6</v>
      </c>
      <c r="KO19" s="25">
        <f t="shared" si="114"/>
        <v>6.6</v>
      </c>
      <c r="KP19" s="176" t="str">
        <f t="shared" si="179"/>
        <v>6.6</v>
      </c>
      <c r="KQ19" s="118" t="str">
        <f t="shared" si="115"/>
        <v>C+</v>
      </c>
      <c r="KR19" s="117">
        <f t="shared" si="180"/>
        <v>2.5</v>
      </c>
      <c r="KS19" s="117" t="str">
        <f t="shared" si="116"/>
        <v>2.5</v>
      </c>
      <c r="KT19" s="10">
        <v>2</v>
      </c>
      <c r="KU19" s="27">
        <v>2</v>
      </c>
      <c r="KV19" s="31">
        <v>9</v>
      </c>
      <c r="KW19" s="800">
        <v>10</v>
      </c>
      <c r="KX19" s="5"/>
      <c r="KY19" s="855">
        <f t="shared" si="181"/>
        <v>9.6</v>
      </c>
      <c r="KZ19" s="856">
        <f t="shared" si="182"/>
        <v>9.6</v>
      </c>
      <c r="LA19" s="857" t="str">
        <f t="shared" si="183"/>
        <v>9.6</v>
      </c>
      <c r="LB19" s="858" t="str">
        <f t="shared" si="184"/>
        <v>A</v>
      </c>
      <c r="LC19" s="859">
        <f t="shared" si="185"/>
        <v>4</v>
      </c>
      <c r="LD19" s="859" t="str">
        <f t="shared" si="186"/>
        <v>4.0</v>
      </c>
      <c r="LE19" s="781">
        <v>2</v>
      </c>
      <c r="LF19" s="860">
        <v>2</v>
      </c>
      <c r="LG19" s="122">
        <v>8</v>
      </c>
      <c r="LH19" s="97">
        <v>8</v>
      </c>
      <c r="LI19" s="97"/>
      <c r="LJ19" s="760">
        <f t="shared" si="187"/>
        <v>8</v>
      </c>
      <c r="LK19" s="761">
        <f t="shared" si="188"/>
        <v>8</v>
      </c>
      <c r="LL19" s="762" t="str">
        <f t="shared" si="189"/>
        <v>8.0</v>
      </c>
      <c r="LM19" s="763" t="str">
        <f t="shared" si="190"/>
        <v>B+</v>
      </c>
      <c r="LN19" s="764">
        <f t="shared" si="191"/>
        <v>3.5</v>
      </c>
      <c r="LO19" s="764" t="str">
        <f t="shared" si="192"/>
        <v>3.5</v>
      </c>
      <c r="LP19" s="765">
        <v>3</v>
      </c>
      <c r="LQ19" s="766">
        <v>3</v>
      </c>
      <c r="LR19" s="31">
        <v>8.4</v>
      </c>
      <c r="LS19" s="800">
        <v>8</v>
      </c>
      <c r="LT19" s="5"/>
      <c r="LU19" s="855">
        <f t="shared" si="193"/>
        <v>8.1999999999999993</v>
      </c>
      <c r="LV19" s="856">
        <f t="shared" si="194"/>
        <v>8.1999999999999993</v>
      </c>
      <c r="LW19" s="857" t="str">
        <f t="shared" si="195"/>
        <v>8.2</v>
      </c>
      <c r="LX19" s="858" t="str">
        <f t="shared" si="117"/>
        <v>B+</v>
      </c>
      <c r="LY19" s="859">
        <f t="shared" si="118"/>
        <v>3.5</v>
      </c>
      <c r="LZ19" s="859" t="str">
        <f t="shared" si="119"/>
        <v>3.5</v>
      </c>
      <c r="MA19" s="781">
        <v>2</v>
      </c>
      <c r="MB19" s="860">
        <v>2</v>
      </c>
      <c r="MC19" s="1668">
        <v>8.4</v>
      </c>
      <c r="MD19" s="1694">
        <v>8</v>
      </c>
      <c r="ME19" s="9"/>
      <c r="MF19" s="855">
        <f t="shared" si="196"/>
        <v>8.1999999999999993</v>
      </c>
      <c r="MG19" s="856">
        <f t="shared" si="197"/>
        <v>8.1999999999999993</v>
      </c>
      <c r="MH19" s="1312" t="str">
        <f t="shared" si="198"/>
        <v>8.2</v>
      </c>
      <c r="MI19" s="858" t="str">
        <f t="shared" si="199"/>
        <v>B+</v>
      </c>
      <c r="MJ19" s="859">
        <f t="shared" si="200"/>
        <v>3.5</v>
      </c>
      <c r="MK19" s="859" t="str">
        <f t="shared" si="201"/>
        <v>3.5</v>
      </c>
      <c r="ML19" s="781">
        <v>4</v>
      </c>
      <c r="MM19" s="860">
        <v>4</v>
      </c>
      <c r="MN19" s="1313">
        <v>8.1999999999999993</v>
      </c>
      <c r="MO19" s="522">
        <v>8</v>
      </c>
      <c r="MP19" s="522"/>
      <c r="MQ19" s="855">
        <f t="shared" si="202"/>
        <v>8.1</v>
      </c>
      <c r="MR19" s="856">
        <f t="shared" si="203"/>
        <v>8.1</v>
      </c>
      <c r="MS19" s="1312" t="str">
        <f t="shared" si="204"/>
        <v>8.1</v>
      </c>
      <c r="MT19" s="858" t="str">
        <f t="shared" si="205"/>
        <v>B+</v>
      </c>
      <c r="MU19" s="859">
        <f t="shared" si="206"/>
        <v>3.5</v>
      </c>
      <c r="MV19" s="859" t="str">
        <f t="shared" si="207"/>
        <v>3.5</v>
      </c>
      <c r="MW19" s="781">
        <v>2</v>
      </c>
      <c r="MX19" s="860">
        <v>2</v>
      </c>
      <c r="MY19" s="1719">
        <f t="shared" si="208"/>
        <v>15</v>
      </c>
      <c r="MZ19" s="1720">
        <f t="shared" si="209"/>
        <v>3.4333333333333331</v>
      </c>
      <c r="NA19" s="1721" t="str">
        <f t="shared" si="210"/>
        <v>3.43</v>
      </c>
    </row>
    <row r="20" spans="1:365" ht="19.5" customHeight="1" x14ac:dyDescent="0.25">
      <c r="A20" s="221">
        <v>27</v>
      </c>
      <c r="B20" s="231" t="s">
        <v>152</v>
      </c>
      <c r="C20" s="232" t="s">
        <v>415</v>
      </c>
      <c r="D20" s="223" t="s">
        <v>416</v>
      </c>
      <c r="E20" s="224" t="s">
        <v>417</v>
      </c>
      <c r="F20" s="195"/>
      <c r="G20" s="238" t="s">
        <v>452</v>
      </c>
      <c r="H20" s="231" t="s">
        <v>16</v>
      </c>
      <c r="I20" s="323" t="s">
        <v>24</v>
      </c>
      <c r="J20" s="338">
        <v>6.3</v>
      </c>
      <c r="K20" s="176" t="str">
        <f t="shared" si="0"/>
        <v>6.3</v>
      </c>
      <c r="L20" s="51" t="str">
        <f t="shared" si="1"/>
        <v>C</v>
      </c>
      <c r="M20" s="57">
        <f t="shared" si="2"/>
        <v>2</v>
      </c>
      <c r="N20" s="76" t="str">
        <f t="shared" si="211"/>
        <v>2.0</v>
      </c>
      <c r="O20" s="1185">
        <v>7</v>
      </c>
      <c r="P20" s="176" t="str">
        <f t="shared" si="4"/>
        <v>7.0</v>
      </c>
      <c r="Q20" s="118" t="str">
        <f t="shared" si="5"/>
        <v>B</v>
      </c>
      <c r="R20" s="117">
        <f t="shared" si="6"/>
        <v>3</v>
      </c>
      <c r="S20" s="1192" t="str">
        <f t="shared" si="7"/>
        <v>3.0</v>
      </c>
      <c r="T20" s="280">
        <v>5.8</v>
      </c>
      <c r="U20" s="275">
        <v>5</v>
      </c>
      <c r="V20" s="275"/>
      <c r="W20" s="5">
        <f t="shared" si="8"/>
        <v>5.3</v>
      </c>
      <c r="X20" s="114">
        <f t="shared" si="212"/>
        <v>5.3</v>
      </c>
      <c r="Y20" s="176" t="str">
        <f t="shared" si="10"/>
        <v>5.3</v>
      </c>
      <c r="Z20" s="115" t="str">
        <f t="shared" si="213"/>
        <v>D+</v>
      </c>
      <c r="AA20" s="116">
        <f t="shared" si="214"/>
        <v>1.5</v>
      </c>
      <c r="AB20" s="116" t="str">
        <f t="shared" si="215"/>
        <v>1.5</v>
      </c>
      <c r="AC20" s="61">
        <v>2</v>
      </c>
      <c r="AD20" s="27">
        <v>2</v>
      </c>
      <c r="AE20" s="280">
        <v>6.2</v>
      </c>
      <c r="AF20" s="297">
        <v>7</v>
      </c>
      <c r="AG20" s="197"/>
      <c r="AH20" s="5">
        <f t="shared" si="14"/>
        <v>6.7</v>
      </c>
      <c r="AI20" s="25">
        <f t="shared" si="15"/>
        <v>6.7</v>
      </c>
      <c r="AJ20" s="176" t="str">
        <f t="shared" si="16"/>
        <v>6.7</v>
      </c>
      <c r="AK20" s="118" t="str">
        <f t="shared" si="17"/>
        <v>C+</v>
      </c>
      <c r="AL20" s="117">
        <f t="shared" si="18"/>
        <v>2.5</v>
      </c>
      <c r="AM20" s="117" t="str">
        <f t="shared" si="19"/>
        <v>2.5</v>
      </c>
      <c r="AN20" s="10">
        <v>3</v>
      </c>
      <c r="AO20" s="314">
        <v>3</v>
      </c>
      <c r="AP20" s="280">
        <v>8.3000000000000007</v>
      </c>
      <c r="AQ20" s="297">
        <v>7</v>
      </c>
      <c r="AR20" s="197"/>
      <c r="AS20" s="5">
        <f t="shared" si="20"/>
        <v>7.5</v>
      </c>
      <c r="AT20" s="25">
        <f t="shared" si="21"/>
        <v>7.5</v>
      </c>
      <c r="AU20" s="176" t="str">
        <f t="shared" si="22"/>
        <v>7.5</v>
      </c>
      <c r="AV20" s="118" t="str">
        <f t="shared" si="23"/>
        <v>B</v>
      </c>
      <c r="AW20" s="117">
        <f t="shared" si="24"/>
        <v>3</v>
      </c>
      <c r="AX20" s="117" t="str">
        <f t="shared" si="25"/>
        <v>3.0</v>
      </c>
      <c r="AY20" s="292">
        <v>4</v>
      </c>
      <c r="AZ20" s="27">
        <v>4</v>
      </c>
      <c r="BA20" s="280">
        <v>6</v>
      </c>
      <c r="BB20" s="275">
        <v>5</v>
      </c>
      <c r="BC20" s="197"/>
      <c r="BD20" s="5">
        <f t="shared" si="26"/>
        <v>5.4</v>
      </c>
      <c r="BE20" s="25">
        <f t="shared" si="27"/>
        <v>5.4</v>
      </c>
      <c r="BF20" s="176" t="str">
        <f t="shared" si="28"/>
        <v>5.4</v>
      </c>
      <c r="BG20" s="303" t="str">
        <f t="shared" si="216"/>
        <v>D+</v>
      </c>
      <c r="BH20" s="116">
        <f t="shared" si="217"/>
        <v>1.5</v>
      </c>
      <c r="BI20" s="116" t="str">
        <f t="shared" si="218"/>
        <v>1.5</v>
      </c>
      <c r="BJ20" s="306">
        <v>2</v>
      </c>
      <c r="BK20" s="314">
        <v>2</v>
      </c>
      <c r="BL20" s="283">
        <v>7.7</v>
      </c>
      <c r="BM20" s="275">
        <v>7</v>
      </c>
      <c r="BN20" s="197"/>
      <c r="BO20" s="5">
        <f t="shared" si="32"/>
        <v>7.3</v>
      </c>
      <c r="BP20" s="25">
        <f t="shared" si="33"/>
        <v>7.3</v>
      </c>
      <c r="BQ20" s="176" t="str">
        <f t="shared" si="34"/>
        <v>7.3</v>
      </c>
      <c r="BR20" s="303" t="str">
        <f t="shared" si="219"/>
        <v>B</v>
      </c>
      <c r="BS20" s="116">
        <f t="shared" si="220"/>
        <v>3</v>
      </c>
      <c r="BT20" s="116" t="str">
        <f t="shared" si="221"/>
        <v>3.0</v>
      </c>
      <c r="BU20" s="306">
        <v>2</v>
      </c>
      <c r="BV20" s="27">
        <v>2</v>
      </c>
      <c r="BW20" s="280">
        <v>6.3</v>
      </c>
      <c r="BX20" s="297">
        <v>4</v>
      </c>
      <c r="BY20" s="197"/>
      <c r="BZ20" s="5">
        <f t="shared" si="38"/>
        <v>4.9000000000000004</v>
      </c>
      <c r="CA20" s="25">
        <f t="shared" si="39"/>
        <v>4.9000000000000004</v>
      </c>
      <c r="CB20" s="176" t="str">
        <f t="shared" si="40"/>
        <v>4.9</v>
      </c>
      <c r="CC20" s="118" t="str">
        <f t="shared" si="41"/>
        <v>D</v>
      </c>
      <c r="CD20" s="117">
        <f t="shared" si="42"/>
        <v>1</v>
      </c>
      <c r="CE20" s="116" t="str">
        <f t="shared" si="222"/>
        <v>1.0</v>
      </c>
      <c r="CF20" s="61">
        <v>3</v>
      </c>
      <c r="CG20" s="27">
        <v>3</v>
      </c>
      <c r="CH20" s="111">
        <f t="shared" si="44"/>
        <v>16</v>
      </c>
      <c r="CI20" s="109">
        <f t="shared" si="45"/>
        <v>2.15625</v>
      </c>
      <c r="CJ20" s="105" t="str">
        <f t="shared" si="46"/>
        <v>2.16</v>
      </c>
      <c r="CK20" s="106" t="str">
        <f t="shared" si="47"/>
        <v>Lên lớp</v>
      </c>
      <c r="CL20" s="107">
        <f t="shared" si="48"/>
        <v>16</v>
      </c>
      <c r="CM20" s="108">
        <f t="shared" si="49"/>
        <v>2.15625</v>
      </c>
      <c r="CN20" s="106" t="str">
        <f t="shared" si="50"/>
        <v>Lên lớp</v>
      </c>
      <c r="CO20" s="197"/>
      <c r="CP20" s="268">
        <v>7</v>
      </c>
      <c r="CQ20" s="245">
        <v>7</v>
      </c>
      <c r="CR20" s="197"/>
      <c r="CS20" s="5">
        <f t="shared" si="51"/>
        <v>7</v>
      </c>
      <c r="CT20" s="25">
        <f t="shared" si="52"/>
        <v>7</v>
      </c>
      <c r="CU20" s="176" t="str">
        <f t="shared" si="53"/>
        <v>7.0</v>
      </c>
      <c r="CV20" s="194" t="str">
        <f t="shared" si="223"/>
        <v>B</v>
      </c>
      <c r="CW20" s="218">
        <f t="shared" si="224"/>
        <v>3</v>
      </c>
      <c r="CX20" s="116" t="str">
        <f t="shared" si="225"/>
        <v>3.0</v>
      </c>
      <c r="CY20" s="61">
        <v>3</v>
      </c>
      <c r="CZ20" s="27">
        <v>3</v>
      </c>
      <c r="DA20" s="122">
        <v>6.2</v>
      </c>
      <c r="DB20" s="121">
        <v>5</v>
      </c>
      <c r="DC20" s="121"/>
      <c r="DD20" s="5">
        <f t="shared" si="57"/>
        <v>5.5</v>
      </c>
      <c r="DE20" s="25">
        <f t="shared" si="58"/>
        <v>5.5</v>
      </c>
      <c r="DF20" s="176" t="str">
        <f t="shared" si="59"/>
        <v>5.5</v>
      </c>
      <c r="DG20" s="118" t="str">
        <f t="shared" si="60"/>
        <v>C</v>
      </c>
      <c r="DH20" s="117">
        <f t="shared" si="61"/>
        <v>2</v>
      </c>
      <c r="DI20" s="117" t="str">
        <f t="shared" si="62"/>
        <v>2.0</v>
      </c>
      <c r="DJ20" s="10">
        <v>2</v>
      </c>
      <c r="DK20" s="27">
        <v>2</v>
      </c>
      <c r="DL20" s="122">
        <v>6.8</v>
      </c>
      <c r="DM20" s="97">
        <v>9</v>
      </c>
      <c r="DN20" s="299"/>
      <c r="DO20" s="543">
        <f t="shared" si="63"/>
        <v>8.1</v>
      </c>
      <c r="DP20" s="25">
        <f t="shared" si="64"/>
        <v>8.1</v>
      </c>
      <c r="DQ20" s="176" t="str">
        <f t="shared" si="65"/>
        <v>8.1</v>
      </c>
      <c r="DR20" s="118" t="str">
        <f t="shared" si="66"/>
        <v>B+</v>
      </c>
      <c r="DS20" s="117">
        <f t="shared" si="67"/>
        <v>3.5</v>
      </c>
      <c r="DT20" s="117" t="str">
        <f t="shared" si="68"/>
        <v>3.5</v>
      </c>
      <c r="DU20" s="10">
        <v>4</v>
      </c>
      <c r="DV20" s="27">
        <v>4</v>
      </c>
      <c r="DW20" s="508">
        <v>6.6</v>
      </c>
      <c r="DX20" s="97">
        <v>5</v>
      </c>
      <c r="DY20" s="299"/>
      <c r="DZ20" s="5">
        <f t="shared" si="69"/>
        <v>5.6</v>
      </c>
      <c r="EA20" s="25">
        <f t="shared" si="70"/>
        <v>5.6</v>
      </c>
      <c r="EB20" s="176" t="str">
        <f t="shared" si="71"/>
        <v>5.6</v>
      </c>
      <c r="EC20" s="118" t="str">
        <f t="shared" si="72"/>
        <v>C</v>
      </c>
      <c r="ED20" s="117">
        <f t="shared" si="73"/>
        <v>2</v>
      </c>
      <c r="EE20" s="117" t="str">
        <f t="shared" si="74"/>
        <v>2.0</v>
      </c>
      <c r="EF20" s="10">
        <v>2</v>
      </c>
      <c r="EG20" s="27">
        <v>2</v>
      </c>
      <c r="EH20" s="122">
        <v>6.2</v>
      </c>
      <c r="EI20" s="97">
        <v>5</v>
      </c>
      <c r="EJ20" s="299"/>
      <c r="EK20" s="5">
        <f t="shared" si="75"/>
        <v>5.5</v>
      </c>
      <c r="EL20" s="25">
        <f t="shared" si="76"/>
        <v>5.5</v>
      </c>
      <c r="EM20" s="176" t="str">
        <f t="shared" si="77"/>
        <v>5.5</v>
      </c>
      <c r="EN20" s="118" t="str">
        <f t="shared" si="78"/>
        <v>C</v>
      </c>
      <c r="EO20" s="117">
        <f t="shared" si="79"/>
        <v>2</v>
      </c>
      <c r="EP20" s="117" t="str">
        <f t="shared" si="80"/>
        <v>2.0</v>
      </c>
      <c r="EQ20" s="10">
        <v>2</v>
      </c>
      <c r="ER20" s="27">
        <v>2</v>
      </c>
      <c r="ES20" s="122">
        <v>7</v>
      </c>
      <c r="ET20" s="97">
        <v>5</v>
      </c>
      <c r="EU20" s="549"/>
      <c r="EV20" s="5">
        <f t="shared" si="81"/>
        <v>5.8</v>
      </c>
      <c r="EW20" s="25">
        <f t="shared" si="82"/>
        <v>5.8</v>
      </c>
      <c r="EX20" s="176" t="str">
        <f t="shared" si="83"/>
        <v>5.8</v>
      </c>
      <c r="EY20" s="118" t="str">
        <f t="shared" si="84"/>
        <v>C</v>
      </c>
      <c r="EZ20" s="117">
        <f t="shared" si="85"/>
        <v>2</v>
      </c>
      <c r="FA20" s="117" t="str">
        <f t="shared" si="86"/>
        <v>2.0</v>
      </c>
      <c r="FB20" s="10">
        <v>3</v>
      </c>
      <c r="FC20" s="27">
        <v>3</v>
      </c>
      <c r="FD20" s="362">
        <v>7</v>
      </c>
      <c r="FE20" s="97">
        <v>7</v>
      </c>
      <c r="FF20" s="97"/>
      <c r="FG20" s="5">
        <f t="shared" si="87"/>
        <v>7</v>
      </c>
      <c r="FH20" s="25">
        <f t="shared" si="88"/>
        <v>7</v>
      </c>
      <c r="FI20" s="176" t="str">
        <f t="shared" si="89"/>
        <v>7.0</v>
      </c>
      <c r="FJ20" s="118" t="str">
        <f t="shared" si="90"/>
        <v>B</v>
      </c>
      <c r="FK20" s="117">
        <f t="shared" si="91"/>
        <v>3</v>
      </c>
      <c r="FL20" s="117" t="str">
        <f t="shared" si="92"/>
        <v>3.0</v>
      </c>
      <c r="FM20" s="10">
        <v>2</v>
      </c>
      <c r="FN20" s="27">
        <v>2</v>
      </c>
      <c r="FO20" s="122">
        <v>7</v>
      </c>
      <c r="FP20" s="97">
        <v>8</v>
      </c>
      <c r="FQ20" s="97"/>
      <c r="FR20" s="5">
        <f t="shared" si="93"/>
        <v>7.6</v>
      </c>
      <c r="FS20" s="25">
        <f t="shared" si="94"/>
        <v>7.6</v>
      </c>
      <c r="FT20" s="176" t="str">
        <f t="shared" si="95"/>
        <v>7.6</v>
      </c>
      <c r="FU20" s="118" t="str">
        <f t="shared" si="96"/>
        <v>B</v>
      </c>
      <c r="FV20" s="117">
        <f t="shared" si="97"/>
        <v>3</v>
      </c>
      <c r="FW20" s="117" t="str">
        <f t="shared" si="98"/>
        <v>3.0</v>
      </c>
      <c r="FX20" s="10">
        <v>2</v>
      </c>
      <c r="FY20" s="27">
        <v>2</v>
      </c>
      <c r="FZ20" s="111">
        <f t="shared" si="99"/>
        <v>20</v>
      </c>
      <c r="GA20" s="824">
        <f t="shared" si="100"/>
        <v>2.65</v>
      </c>
      <c r="GB20" s="105" t="str">
        <f t="shared" si="101"/>
        <v>2.65</v>
      </c>
      <c r="GC20" s="121" t="str">
        <f t="shared" si="102"/>
        <v>Lên lớp</v>
      </c>
      <c r="GD20" s="825">
        <f t="shared" si="103"/>
        <v>36</v>
      </c>
      <c r="GE20" s="824">
        <f t="shared" si="104"/>
        <v>2.4305555555555554</v>
      </c>
      <c r="GF20" s="105" t="str">
        <f t="shared" si="105"/>
        <v>2.43</v>
      </c>
      <c r="GG20" s="826">
        <f t="shared" si="106"/>
        <v>36</v>
      </c>
      <c r="GH20" s="827">
        <f t="shared" si="107"/>
        <v>6.4999999999999991</v>
      </c>
      <c r="GI20" s="828">
        <f t="shared" si="108"/>
        <v>2.4305555555555554</v>
      </c>
      <c r="GJ20" s="829" t="str">
        <f t="shared" si="109"/>
        <v>Lên lớp</v>
      </c>
      <c r="GL20" s="187">
        <v>7.3</v>
      </c>
      <c r="GM20" s="97">
        <v>8</v>
      </c>
      <c r="GN20" s="97"/>
      <c r="GO20" s="5">
        <f t="shared" si="120"/>
        <v>7.7</v>
      </c>
      <c r="GP20" s="25">
        <f t="shared" si="121"/>
        <v>7.7</v>
      </c>
      <c r="GQ20" s="176" t="str">
        <f t="shared" si="110"/>
        <v>7.7</v>
      </c>
      <c r="GR20" s="118" t="str">
        <f t="shared" si="111"/>
        <v>B</v>
      </c>
      <c r="GS20" s="117">
        <f t="shared" si="112"/>
        <v>3</v>
      </c>
      <c r="GT20" s="117" t="str">
        <f t="shared" si="113"/>
        <v>3.0</v>
      </c>
      <c r="GU20" s="10">
        <v>4</v>
      </c>
      <c r="GV20" s="27">
        <v>4</v>
      </c>
      <c r="GW20" s="122">
        <v>7.8</v>
      </c>
      <c r="GX20" s="97">
        <v>8</v>
      </c>
      <c r="GY20" s="97"/>
      <c r="GZ20" s="5">
        <f t="shared" si="122"/>
        <v>7.9</v>
      </c>
      <c r="HA20" s="25">
        <f t="shared" si="123"/>
        <v>7.9</v>
      </c>
      <c r="HB20" s="176" t="str">
        <f t="shared" si="124"/>
        <v>7.9</v>
      </c>
      <c r="HC20" s="118" t="str">
        <f t="shared" si="125"/>
        <v>B</v>
      </c>
      <c r="HD20" s="117">
        <f t="shared" si="126"/>
        <v>3</v>
      </c>
      <c r="HE20" s="117" t="str">
        <f t="shared" si="127"/>
        <v>3.0</v>
      </c>
      <c r="HF20" s="10">
        <v>3</v>
      </c>
      <c r="HG20" s="27">
        <v>3</v>
      </c>
      <c r="HH20" s="122">
        <v>8</v>
      </c>
      <c r="HI20" s="97">
        <v>6</v>
      </c>
      <c r="HJ20" s="97"/>
      <c r="HK20" s="5">
        <f t="shared" si="128"/>
        <v>6.8</v>
      </c>
      <c r="HL20" s="25">
        <f t="shared" si="129"/>
        <v>6.8</v>
      </c>
      <c r="HM20" s="176" t="str">
        <f t="shared" si="130"/>
        <v>6.8</v>
      </c>
      <c r="HN20" s="118" t="str">
        <f t="shared" si="131"/>
        <v>C+</v>
      </c>
      <c r="HO20" s="117">
        <f t="shared" si="132"/>
        <v>2.5</v>
      </c>
      <c r="HP20" s="117" t="str">
        <f t="shared" si="133"/>
        <v>2.5</v>
      </c>
      <c r="HQ20" s="10">
        <v>2</v>
      </c>
      <c r="HR20" s="27">
        <v>2</v>
      </c>
      <c r="HS20" s="31">
        <v>6.8</v>
      </c>
      <c r="HT20" s="800">
        <v>1</v>
      </c>
      <c r="HU20" s="800">
        <v>6</v>
      </c>
      <c r="HV20" s="855">
        <f t="shared" si="134"/>
        <v>3.3</v>
      </c>
      <c r="HW20" s="856">
        <f t="shared" si="135"/>
        <v>6.3</v>
      </c>
      <c r="HX20" s="857" t="str">
        <f t="shared" si="136"/>
        <v>6.3</v>
      </c>
      <c r="HY20" s="858" t="str">
        <f t="shared" si="137"/>
        <v>C</v>
      </c>
      <c r="HZ20" s="859">
        <f t="shared" si="138"/>
        <v>2</v>
      </c>
      <c r="IA20" s="859" t="str">
        <f t="shared" si="139"/>
        <v>2.0</v>
      </c>
      <c r="IB20" s="781">
        <v>2</v>
      </c>
      <c r="IC20" s="860">
        <v>2</v>
      </c>
      <c r="ID20" s="122">
        <v>7.4</v>
      </c>
      <c r="IE20" s="97">
        <v>4</v>
      </c>
      <c r="IF20" s="299"/>
      <c r="IG20" s="5">
        <f t="shared" si="140"/>
        <v>5.4</v>
      </c>
      <c r="IH20" s="25">
        <f t="shared" si="141"/>
        <v>5.4</v>
      </c>
      <c r="II20" s="176" t="str">
        <f t="shared" si="142"/>
        <v>5.4</v>
      </c>
      <c r="IJ20" s="118" t="str">
        <f t="shared" si="143"/>
        <v>D+</v>
      </c>
      <c r="IK20" s="117">
        <f t="shared" si="144"/>
        <v>1.5</v>
      </c>
      <c r="IL20" s="117" t="str">
        <f t="shared" si="145"/>
        <v>1.5</v>
      </c>
      <c r="IM20" s="10">
        <v>2</v>
      </c>
      <c r="IN20" s="27">
        <v>2</v>
      </c>
      <c r="IO20" s="122">
        <v>6.6</v>
      </c>
      <c r="IP20" s="97">
        <v>6</v>
      </c>
      <c r="IQ20" s="97"/>
      <c r="IR20" s="5">
        <f t="shared" si="146"/>
        <v>6.2</v>
      </c>
      <c r="IS20" s="25">
        <f t="shared" si="147"/>
        <v>6.2</v>
      </c>
      <c r="IT20" s="176" t="str">
        <f t="shared" si="148"/>
        <v>6.2</v>
      </c>
      <c r="IU20" s="118" t="str">
        <f t="shared" si="149"/>
        <v>C</v>
      </c>
      <c r="IV20" s="117">
        <f t="shared" si="150"/>
        <v>2</v>
      </c>
      <c r="IW20" s="117" t="str">
        <f t="shared" si="151"/>
        <v>2.0</v>
      </c>
      <c r="IX20" s="10">
        <v>2</v>
      </c>
      <c r="IY20" s="27">
        <v>2</v>
      </c>
      <c r="IZ20" s="122">
        <v>7.1</v>
      </c>
      <c r="JA20" s="97">
        <v>8</v>
      </c>
      <c r="JB20" s="97"/>
      <c r="JC20" s="5">
        <f t="shared" si="152"/>
        <v>7.6</v>
      </c>
      <c r="JD20" s="25">
        <f t="shared" si="153"/>
        <v>7.6</v>
      </c>
      <c r="JE20" s="176" t="str">
        <f t="shared" si="154"/>
        <v>7.6</v>
      </c>
      <c r="JF20" s="118" t="str">
        <f t="shared" si="155"/>
        <v>B</v>
      </c>
      <c r="JG20" s="117">
        <f t="shared" si="156"/>
        <v>3</v>
      </c>
      <c r="JH20" s="117" t="str">
        <f t="shared" si="157"/>
        <v>3.0</v>
      </c>
      <c r="JI20" s="10">
        <v>4</v>
      </c>
      <c r="JJ20" s="27">
        <v>4</v>
      </c>
      <c r="JK20" s="122">
        <v>8</v>
      </c>
      <c r="JL20" s="97">
        <v>9</v>
      </c>
      <c r="JM20" s="97"/>
      <c r="JN20" s="5">
        <f t="shared" si="158"/>
        <v>8.6</v>
      </c>
      <c r="JO20" s="25">
        <f t="shared" si="159"/>
        <v>8.6</v>
      </c>
      <c r="JP20" s="176" t="str">
        <f t="shared" si="160"/>
        <v>8.6</v>
      </c>
      <c r="JQ20" s="118" t="str">
        <f t="shared" si="161"/>
        <v>A</v>
      </c>
      <c r="JR20" s="117">
        <f t="shared" si="162"/>
        <v>4</v>
      </c>
      <c r="JS20" s="117" t="str">
        <f t="shared" si="163"/>
        <v>4.0</v>
      </c>
      <c r="JT20" s="10">
        <v>2</v>
      </c>
      <c r="JU20" s="27">
        <v>2</v>
      </c>
      <c r="JV20" s="884">
        <f t="shared" si="164"/>
        <v>21</v>
      </c>
      <c r="JW20" s="885">
        <f t="shared" si="165"/>
        <v>2.7142857142857144</v>
      </c>
      <c r="JX20" s="886" t="str">
        <f t="shared" si="166"/>
        <v>2.71</v>
      </c>
      <c r="JY20" s="521" t="str">
        <f t="shared" si="167"/>
        <v>Lên lớp</v>
      </c>
      <c r="JZ20" s="887">
        <f t="shared" si="168"/>
        <v>57</v>
      </c>
      <c r="KA20" s="885">
        <f t="shared" si="169"/>
        <v>2.5350877192982457</v>
      </c>
      <c r="KB20" s="886" t="str">
        <f t="shared" si="170"/>
        <v>2.54</v>
      </c>
      <c r="KC20" s="888">
        <f t="shared" si="171"/>
        <v>21</v>
      </c>
      <c r="KD20" s="889">
        <f t="shared" si="172"/>
        <v>7.2142857142857144</v>
      </c>
      <c r="KE20" s="890">
        <f t="shared" si="173"/>
        <v>2.7142857142857144</v>
      </c>
      <c r="KF20" s="891">
        <f t="shared" si="174"/>
        <v>57</v>
      </c>
      <c r="KG20" s="892">
        <f t="shared" si="175"/>
        <v>6.7631578947368425</v>
      </c>
      <c r="KH20" s="893">
        <f t="shared" si="176"/>
        <v>2.5350877192982457</v>
      </c>
      <c r="KI20" s="521" t="str">
        <f t="shared" si="177"/>
        <v>Lên lớp</v>
      </c>
      <c r="KJ20" s="424"/>
      <c r="KK20" s="31">
        <v>6</v>
      </c>
      <c r="KL20" s="800">
        <v>8</v>
      </c>
      <c r="KM20" s="5"/>
      <c r="KN20" s="5">
        <f t="shared" si="178"/>
        <v>7.2</v>
      </c>
      <c r="KO20" s="25">
        <f t="shared" si="114"/>
        <v>7.2</v>
      </c>
      <c r="KP20" s="176" t="str">
        <f t="shared" si="179"/>
        <v>7.2</v>
      </c>
      <c r="KQ20" s="118" t="str">
        <f t="shared" si="115"/>
        <v>B</v>
      </c>
      <c r="KR20" s="117">
        <f t="shared" si="180"/>
        <v>3</v>
      </c>
      <c r="KS20" s="117" t="str">
        <f t="shared" si="116"/>
        <v>3.0</v>
      </c>
      <c r="KT20" s="10">
        <v>2</v>
      </c>
      <c r="KU20" s="27">
        <v>2</v>
      </c>
      <c r="KV20" s="31">
        <v>8.8000000000000007</v>
      </c>
      <c r="KW20" s="800">
        <v>10</v>
      </c>
      <c r="KX20" s="5"/>
      <c r="KY20" s="855">
        <f t="shared" si="181"/>
        <v>9.5</v>
      </c>
      <c r="KZ20" s="856">
        <f t="shared" si="182"/>
        <v>9.5</v>
      </c>
      <c r="LA20" s="857" t="str">
        <f t="shared" si="183"/>
        <v>9.5</v>
      </c>
      <c r="LB20" s="858" t="str">
        <f t="shared" si="184"/>
        <v>A</v>
      </c>
      <c r="LC20" s="859">
        <f t="shared" si="185"/>
        <v>4</v>
      </c>
      <c r="LD20" s="859" t="str">
        <f t="shared" si="186"/>
        <v>4.0</v>
      </c>
      <c r="LE20" s="781">
        <v>2</v>
      </c>
      <c r="LF20" s="860">
        <v>2</v>
      </c>
      <c r="LG20" s="122">
        <v>6.3</v>
      </c>
      <c r="LH20" s="97">
        <v>7</v>
      </c>
      <c r="LI20" s="97"/>
      <c r="LJ20" s="760">
        <f t="shared" si="187"/>
        <v>6.7</v>
      </c>
      <c r="LK20" s="761">
        <f t="shared" si="188"/>
        <v>6.7</v>
      </c>
      <c r="LL20" s="762" t="str">
        <f t="shared" si="189"/>
        <v>6.7</v>
      </c>
      <c r="LM20" s="763" t="str">
        <f t="shared" si="190"/>
        <v>C+</v>
      </c>
      <c r="LN20" s="764">
        <f t="shared" si="191"/>
        <v>2.5</v>
      </c>
      <c r="LO20" s="764" t="str">
        <f t="shared" si="192"/>
        <v>2.5</v>
      </c>
      <c r="LP20" s="765">
        <v>3</v>
      </c>
      <c r="LQ20" s="766">
        <v>3</v>
      </c>
      <c r="LR20" s="31">
        <v>6</v>
      </c>
      <c r="LS20" s="800">
        <v>7</v>
      </c>
      <c r="LT20" s="5"/>
      <c r="LU20" s="855">
        <f t="shared" si="193"/>
        <v>6.6</v>
      </c>
      <c r="LV20" s="856">
        <f t="shared" si="194"/>
        <v>6.6</v>
      </c>
      <c r="LW20" s="857" t="str">
        <f t="shared" si="195"/>
        <v>6.6</v>
      </c>
      <c r="LX20" s="858" t="str">
        <f t="shared" si="117"/>
        <v>C+</v>
      </c>
      <c r="LY20" s="859">
        <f t="shared" si="118"/>
        <v>2.5</v>
      </c>
      <c r="LZ20" s="859" t="str">
        <f t="shared" si="119"/>
        <v>2.5</v>
      </c>
      <c r="MA20" s="781">
        <v>2</v>
      </c>
      <c r="MB20" s="860">
        <v>2</v>
      </c>
      <c r="MC20" s="1668">
        <v>6</v>
      </c>
      <c r="MD20" s="1694">
        <v>6</v>
      </c>
      <c r="ME20" s="9"/>
      <c r="MF20" s="855">
        <f t="shared" si="196"/>
        <v>6</v>
      </c>
      <c r="MG20" s="856">
        <f t="shared" si="197"/>
        <v>6</v>
      </c>
      <c r="MH20" s="1312" t="str">
        <f t="shared" si="198"/>
        <v>6.0</v>
      </c>
      <c r="MI20" s="858" t="str">
        <f t="shared" si="199"/>
        <v>C</v>
      </c>
      <c r="MJ20" s="859">
        <f t="shared" si="200"/>
        <v>2</v>
      </c>
      <c r="MK20" s="859" t="str">
        <f t="shared" si="201"/>
        <v>2.0</v>
      </c>
      <c r="ML20" s="781">
        <v>4</v>
      </c>
      <c r="MM20" s="860">
        <v>4</v>
      </c>
      <c r="MN20" s="1313">
        <v>7</v>
      </c>
      <c r="MO20" s="522">
        <v>6</v>
      </c>
      <c r="MP20" s="522"/>
      <c r="MQ20" s="855">
        <f t="shared" si="202"/>
        <v>6.4</v>
      </c>
      <c r="MR20" s="856">
        <f t="shared" si="203"/>
        <v>6.4</v>
      </c>
      <c r="MS20" s="1312" t="str">
        <f t="shared" si="204"/>
        <v>6.4</v>
      </c>
      <c r="MT20" s="858" t="str">
        <f t="shared" si="205"/>
        <v>C</v>
      </c>
      <c r="MU20" s="859">
        <f t="shared" si="206"/>
        <v>2</v>
      </c>
      <c r="MV20" s="859" t="str">
        <f t="shared" si="207"/>
        <v>2.0</v>
      </c>
      <c r="MW20" s="781">
        <v>2</v>
      </c>
      <c r="MX20" s="860">
        <v>2</v>
      </c>
      <c r="MY20" s="1719">
        <f t="shared" si="208"/>
        <v>15</v>
      </c>
      <c r="MZ20" s="1720">
        <f t="shared" si="209"/>
        <v>2.5666666666666669</v>
      </c>
      <c r="NA20" s="1721" t="str">
        <f t="shared" si="210"/>
        <v>2.57</v>
      </c>
    </row>
    <row r="21" spans="1:365" ht="19.5" customHeight="1" x14ac:dyDescent="0.25">
      <c r="A21" s="221">
        <v>28</v>
      </c>
      <c r="B21" s="231" t="s">
        <v>152</v>
      </c>
      <c r="C21" s="232" t="s">
        <v>418</v>
      </c>
      <c r="D21" s="233" t="s">
        <v>419</v>
      </c>
      <c r="E21" s="234" t="s">
        <v>420</v>
      </c>
      <c r="F21" s="606" t="s">
        <v>982</v>
      </c>
      <c r="G21" s="237" t="s">
        <v>453</v>
      </c>
      <c r="H21" s="231" t="s">
        <v>17</v>
      </c>
      <c r="I21" s="324" t="s">
        <v>468</v>
      </c>
      <c r="J21" s="338">
        <v>6</v>
      </c>
      <c r="K21" s="176" t="str">
        <f t="shared" si="0"/>
        <v>6.0</v>
      </c>
      <c r="L21" s="51" t="str">
        <f t="shared" si="1"/>
        <v>C</v>
      </c>
      <c r="M21" s="57">
        <f t="shared" si="2"/>
        <v>2</v>
      </c>
      <c r="N21" s="76" t="str">
        <f t="shared" si="211"/>
        <v>2.0</v>
      </c>
      <c r="O21" s="1185">
        <v>6</v>
      </c>
      <c r="P21" s="176" t="str">
        <f t="shared" si="4"/>
        <v>6.0</v>
      </c>
      <c r="Q21" s="118" t="str">
        <f t="shared" si="5"/>
        <v>C</v>
      </c>
      <c r="R21" s="117">
        <f t="shared" si="6"/>
        <v>2</v>
      </c>
      <c r="S21" s="1192" t="str">
        <f t="shared" si="7"/>
        <v>2.0</v>
      </c>
      <c r="T21" s="280">
        <v>5.8</v>
      </c>
      <c r="U21" s="275">
        <v>3</v>
      </c>
      <c r="V21" s="275"/>
      <c r="W21" s="5">
        <f t="shared" si="8"/>
        <v>4.0999999999999996</v>
      </c>
      <c r="X21" s="114">
        <f t="shared" si="212"/>
        <v>4.0999999999999996</v>
      </c>
      <c r="Y21" s="176" t="str">
        <f t="shared" si="10"/>
        <v>4.1</v>
      </c>
      <c r="Z21" s="115" t="str">
        <f t="shared" si="213"/>
        <v>D</v>
      </c>
      <c r="AA21" s="116">
        <f t="shared" si="214"/>
        <v>1</v>
      </c>
      <c r="AB21" s="116" t="str">
        <f t="shared" si="215"/>
        <v>1.0</v>
      </c>
      <c r="AC21" s="61">
        <v>2</v>
      </c>
      <c r="AD21" s="27">
        <v>2</v>
      </c>
      <c r="AE21" s="280">
        <v>5.5</v>
      </c>
      <c r="AF21" s="297">
        <v>4</v>
      </c>
      <c r="AG21" s="197"/>
      <c r="AH21" s="5">
        <f t="shared" si="14"/>
        <v>4.5999999999999996</v>
      </c>
      <c r="AI21" s="25">
        <f t="shared" si="15"/>
        <v>4.5999999999999996</v>
      </c>
      <c r="AJ21" s="176" t="str">
        <f t="shared" si="16"/>
        <v>4.6</v>
      </c>
      <c r="AK21" s="118" t="str">
        <f t="shared" si="17"/>
        <v>D</v>
      </c>
      <c r="AL21" s="117">
        <f t="shared" si="18"/>
        <v>1</v>
      </c>
      <c r="AM21" s="117" t="str">
        <f t="shared" si="19"/>
        <v>1.0</v>
      </c>
      <c r="AN21" s="10">
        <v>3</v>
      </c>
      <c r="AO21" s="314">
        <v>3</v>
      </c>
      <c r="AP21" s="280">
        <v>7.7</v>
      </c>
      <c r="AQ21" s="297">
        <v>6</v>
      </c>
      <c r="AR21" s="197"/>
      <c r="AS21" s="5">
        <f t="shared" si="20"/>
        <v>6.7</v>
      </c>
      <c r="AT21" s="25">
        <f t="shared" si="21"/>
        <v>6.7</v>
      </c>
      <c r="AU21" s="176" t="str">
        <f t="shared" si="22"/>
        <v>6.7</v>
      </c>
      <c r="AV21" s="118" t="str">
        <f t="shared" si="23"/>
        <v>C+</v>
      </c>
      <c r="AW21" s="117">
        <f t="shared" si="24"/>
        <v>2.5</v>
      </c>
      <c r="AX21" s="117" t="str">
        <f t="shared" si="25"/>
        <v>2.5</v>
      </c>
      <c r="AY21" s="292">
        <v>4</v>
      </c>
      <c r="AZ21" s="27">
        <v>4</v>
      </c>
      <c r="BA21" s="280">
        <v>5</v>
      </c>
      <c r="BB21" s="275">
        <v>4</v>
      </c>
      <c r="BC21" s="197"/>
      <c r="BD21" s="5">
        <f t="shared" si="26"/>
        <v>4.4000000000000004</v>
      </c>
      <c r="BE21" s="25">
        <f t="shared" si="27"/>
        <v>4.4000000000000004</v>
      </c>
      <c r="BF21" s="176" t="str">
        <f t="shared" si="28"/>
        <v>4.4</v>
      </c>
      <c r="BG21" s="303" t="str">
        <f t="shared" si="216"/>
        <v>D</v>
      </c>
      <c r="BH21" s="116">
        <f t="shared" si="217"/>
        <v>1</v>
      </c>
      <c r="BI21" s="116" t="str">
        <f t="shared" si="218"/>
        <v>1.0</v>
      </c>
      <c r="BJ21" s="306">
        <v>2</v>
      </c>
      <c r="BK21" s="314">
        <v>2</v>
      </c>
      <c r="BL21" s="283">
        <v>8.3000000000000007</v>
      </c>
      <c r="BM21" s="275">
        <v>8</v>
      </c>
      <c r="BN21" s="197"/>
      <c r="BO21" s="5">
        <f t="shared" si="32"/>
        <v>8.1</v>
      </c>
      <c r="BP21" s="25">
        <f t="shared" si="33"/>
        <v>8.1</v>
      </c>
      <c r="BQ21" s="176" t="str">
        <f t="shared" si="34"/>
        <v>8.1</v>
      </c>
      <c r="BR21" s="303" t="str">
        <f t="shared" si="219"/>
        <v>B+</v>
      </c>
      <c r="BS21" s="116">
        <f t="shared" si="220"/>
        <v>3.5</v>
      </c>
      <c r="BT21" s="116" t="str">
        <f t="shared" si="221"/>
        <v>3.5</v>
      </c>
      <c r="BU21" s="306">
        <v>2</v>
      </c>
      <c r="BV21" s="27">
        <v>2</v>
      </c>
      <c r="BW21" s="280">
        <v>6</v>
      </c>
      <c r="BX21" s="297">
        <v>6</v>
      </c>
      <c r="BY21" s="197"/>
      <c r="BZ21" s="5">
        <f t="shared" si="38"/>
        <v>6</v>
      </c>
      <c r="CA21" s="25">
        <f t="shared" si="39"/>
        <v>6</v>
      </c>
      <c r="CB21" s="176" t="str">
        <f t="shared" si="40"/>
        <v>6.0</v>
      </c>
      <c r="CC21" s="118" t="str">
        <f t="shared" si="41"/>
        <v>C</v>
      </c>
      <c r="CD21" s="117">
        <f t="shared" si="42"/>
        <v>2</v>
      </c>
      <c r="CE21" s="116" t="str">
        <f t="shared" si="222"/>
        <v>2.0</v>
      </c>
      <c r="CF21" s="61">
        <v>3</v>
      </c>
      <c r="CG21" s="27">
        <v>3</v>
      </c>
      <c r="CH21" s="111">
        <f t="shared" si="44"/>
        <v>16</v>
      </c>
      <c r="CI21" s="109">
        <f t="shared" si="45"/>
        <v>1.875</v>
      </c>
      <c r="CJ21" s="105" t="str">
        <f t="shared" si="46"/>
        <v>1.88</v>
      </c>
      <c r="CK21" s="106" t="str">
        <f t="shared" si="47"/>
        <v>Lên lớp</v>
      </c>
      <c r="CL21" s="107">
        <f t="shared" si="48"/>
        <v>16</v>
      </c>
      <c r="CM21" s="108">
        <f t="shared" si="49"/>
        <v>1.875</v>
      </c>
      <c r="CN21" s="106" t="str">
        <f t="shared" si="50"/>
        <v>Lên lớp</v>
      </c>
      <c r="CO21" s="197"/>
      <c r="CP21" s="268">
        <v>7.9</v>
      </c>
      <c r="CQ21" s="245">
        <v>7</v>
      </c>
      <c r="CR21" s="197"/>
      <c r="CS21" s="5">
        <f t="shared" si="51"/>
        <v>7.4</v>
      </c>
      <c r="CT21" s="25">
        <f t="shared" si="52"/>
        <v>7.4</v>
      </c>
      <c r="CU21" s="176" t="str">
        <f t="shared" si="53"/>
        <v>7.4</v>
      </c>
      <c r="CV21" s="194" t="str">
        <f t="shared" si="223"/>
        <v>B</v>
      </c>
      <c r="CW21" s="218">
        <f t="shared" si="224"/>
        <v>3</v>
      </c>
      <c r="CX21" s="116" t="str">
        <f t="shared" si="225"/>
        <v>3.0</v>
      </c>
      <c r="CY21" s="61">
        <v>3</v>
      </c>
      <c r="CZ21" s="27">
        <v>3</v>
      </c>
      <c r="DA21" s="122">
        <v>5.2</v>
      </c>
      <c r="DB21" s="121">
        <v>6</v>
      </c>
      <c r="DC21" s="121"/>
      <c r="DD21" s="5">
        <f t="shared" si="57"/>
        <v>5.7</v>
      </c>
      <c r="DE21" s="25">
        <f t="shared" si="58"/>
        <v>5.7</v>
      </c>
      <c r="DF21" s="176" t="str">
        <f t="shared" si="59"/>
        <v>5.7</v>
      </c>
      <c r="DG21" s="118" t="str">
        <f t="shared" si="60"/>
        <v>C</v>
      </c>
      <c r="DH21" s="117">
        <f t="shared" si="61"/>
        <v>2</v>
      </c>
      <c r="DI21" s="117" t="str">
        <f t="shared" si="62"/>
        <v>2.0</v>
      </c>
      <c r="DJ21" s="10">
        <v>2</v>
      </c>
      <c r="DK21" s="27">
        <v>2</v>
      </c>
      <c r="DL21" s="122">
        <v>6.9</v>
      </c>
      <c r="DM21" s="97">
        <v>7</v>
      </c>
      <c r="DN21" s="299"/>
      <c r="DO21" s="543">
        <f t="shared" si="63"/>
        <v>7</v>
      </c>
      <c r="DP21" s="25">
        <f t="shared" si="64"/>
        <v>7</v>
      </c>
      <c r="DQ21" s="176" t="str">
        <f t="shared" si="65"/>
        <v>7.0</v>
      </c>
      <c r="DR21" s="118" t="str">
        <f t="shared" si="66"/>
        <v>B</v>
      </c>
      <c r="DS21" s="117">
        <f t="shared" si="67"/>
        <v>3</v>
      </c>
      <c r="DT21" s="117" t="str">
        <f t="shared" si="68"/>
        <v>3.0</v>
      </c>
      <c r="DU21" s="10">
        <v>4</v>
      </c>
      <c r="DV21" s="27">
        <v>4</v>
      </c>
      <c r="DW21" s="508">
        <v>7.6</v>
      </c>
      <c r="DX21" s="97">
        <v>4</v>
      </c>
      <c r="DY21" s="299"/>
      <c r="DZ21" s="5">
        <f t="shared" si="69"/>
        <v>5.4</v>
      </c>
      <c r="EA21" s="25">
        <f t="shared" si="70"/>
        <v>5.4</v>
      </c>
      <c r="EB21" s="176" t="str">
        <f t="shared" si="71"/>
        <v>5.4</v>
      </c>
      <c r="EC21" s="118" t="str">
        <f t="shared" si="72"/>
        <v>D+</v>
      </c>
      <c r="ED21" s="117">
        <f t="shared" si="73"/>
        <v>1.5</v>
      </c>
      <c r="EE21" s="117" t="str">
        <f t="shared" si="74"/>
        <v>1.5</v>
      </c>
      <c r="EF21" s="10">
        <v>2</v>
      </c>
      <c r="EG21" s="27">
        <v>2</v>
      </c>
      <c r="EH21" s="122">
        <v>7</v>
      </c>
      <c r="EI21" s="97">
        <v>6</v>
      </c>
      <c r="EJ21" s="299"/>
      <c r="EK21" s="5">
        <f t="shared" si="75"/>
        <v>6.4</v>
      </c>
      <c r="EL21" s="25">
        <f t="shared" si="76"/>
        <v>6.4</v>
      </c>
      <c r="EM21" s="176" t="str">
        <f t="shared" si="77"/>
        <v>6.4</v>
      </c>
      <c r="EN21" s="118" t="str">
        <f t="shared" si="78"/>
        <v>C</v>
      </c>
      <c r="EO21" s="117">
        <f t="shared" si="79"/>
        <v>2</v>
      </c>
      <c r="EP21" s="117" t="str">
        <f t="shared" si="80"/>
        <v>2.0</v>
      </c>
      <c r="EQ21" s="10">
        <v>2</v>
      </c>
      <c r="ER21" s="27">
        <v>2</v>
      </c>
      <c r="ES21" s="122">
        <v>8</v>
      </c>
      <c r="ET21" s="97">
        <v>7</v>
      </c>
      <c r="EU21" s="549"/>
      <c r="EV21" s="5">
        <f t="shared" si="81"/>
        <v>7.4</v>
      </c>
      <c r="EW21" s="25">
        <f t="shared" si="82"/>
        <v>7.4</v>
      </c>
      <c r="EX21" s="176" t="str">
        <f t="shared" si="83"/>
        <v>7.4</v>
      </c>
      <c r="EY21" s="118" t="str">
        <f t="shared" si="84"/>
        <v>B</v>
      </c>
      <c r="EZ21" s="117">
        <f t="shared" si="85"/>
        <v>3</v>
      </c>
      <c r="FA21" s="117" t="str">
        <f t="shared" si="86"/>
        <v>3.0</v>
      </c>
      <c r="FB21" s="10">
        <v>3</v>
      </c>
      <c r="FC21" s="27">
        <v>3</v>
      </c>
      <c r="FD21" s="362">
        <v>7.2</v>
      </c>
      <c r="FE21" s="97">
        <v>8</v>
      </c>
      <c r="FF21" s="97"/>
      <c r="FG21" s="5">
        <f t="shared" si="87"/>
        <v>7.7</v>
      </c>
      <c r="FH21" s="25">
        <f t="shared" si="88"/>
        <v>7.7</v>
      </c>
      <c r="FI21" s="176" t="str">
        <f t="shared" si="89"/>
        <v>7.7</v>
      </c>
      <c r="FJ21" s="118" t="str">
        <f t="shared" si="90"/>
        <v>B</v>
      </c>
      <c r="FK21" s="117">
        <f t="shared" si="91"/>
        <v>3</v>
      </c>
      <c r="FL21" s="117" t="str">
        <f t="shared" si="92"/>
        <v>3.0</v>
      </c>
      <c r="FM21" s="10">
        <v>2</v>
      </c>
      <c r="FN21" s="27">
        <v>2</v>
      </c>
      <c r="FO21" s="122">
        <v>7.7</v>
      </c>
      <c r="FP21" s="97">
        <v>7</v>
      </c>
      <c r="FQ21" s="97"/>
      <c r="FR21" s="5">
        <f t="shared" si="93"/>
        <v>7.3</v>
      </c>
      <c r="FS21" s="25">
        <f t="shared" si="94"/>
        <v>7.3</v>
      </c>
      <c r="FT21" s="176" t="str">
        <f t="shared" si="95"/>
        <v>7.3</v>
      </c>
      <c r="FU21" s="118" t="str">
        <f t="shared" si="96"/>
        <v>B</v>
      </c>
      <c r="FV21" s="117">
        <f t="shared" si="97"/>
        <v>3</v>
      </c>
      <c r="FW21" s="117" t="str">
        <f t="shared" si="98"/>
        <v>3.0</v>
      </c>
      <c r="FX21" s="10">
        <v>2</v>
      </c>
      <c r="FY21" s="27">
        <v>2</v>
      </c>
      <c r="FZ21" s="111">
        <f t="shared" si="99"/>
        <v>20</v>
      </c>
      <c r="GA21" s="824">
        <f t="shared" si="100"/>
        <v>2.65</v>
      </c>
      <c r="GB21" s="105" t="str">
        <f t="shared" si="101"/>
        <v>2.65</v>
      </c>
      <c r="GC21" s="121" t="str">
        <f t="shared" si="102"/>
        <v>Lên lớp</v>
      </c>
      <c r="GD21" s="825">
        <f t="shared" si="103"/>
        <v>36</v>
      </c>
      <c r="GE21" s="824">
        <f t="shared" si="104"/>
        <v>2.3055555555555554</v>
      </c>
      <c r="GF21" s="105" t="str">
        <f t="shared" si="105"/>
        <v>2.31</v>
      </c>
      <c r="GG21" s="826">
        <f t="shared" si="106"/>
        <v>36</v>
      </c>
      <c r="GH21" s="827">
        <f t="shared" si="107"/>
        <v>6.3666666666666671</v>
      </c>
      <c r="GI21" s="828">
        <f t="shared" si="108"/>
        <v>2.3055555555555554</v>
      </c>
      <c r="GJ21" s="829" t="str">
        <f t="shared" si="109"/>
        <v>Lên lớp</v>
      </c>
      <c r="GL21" s="187">
        <v>6.8</v>
      </c>
      <c r="GM21" s="97">
        <v>6</v>
      </c>
      <c r="GN21" s="97"/>
      <c r="GO21" s="5">
        <f t="shared" si="120"/>
        <v>6.3</v>
      </c>
      <c r="GP21" s="25">
        <f t="shared" si="121"/>
        <v>6.3</v>
      </c>
      <c r="GQ21" s="176" t="str">
        <f t="shared" si="110"/>
        <v>6.3</v>
      </c>
      <c r="GR21" s="118" t="str">
        <f t="shared" si="111"/>
        <v>C</v>
      </c>
      <c r="GS21" s="117">
        <f t="shared" si="112"/>
        <v>2</v>
      </c>
      <c r="GT21" s="117" t="str">
        <f t="shared" si="113"/>
        <v>2.0</v>
      </c>
      <c r="GU21" s="10">
        <v>4</v>
      </c>
      <c r="GV21" s="27">
        <v>4</v>
      </c>
      <c r="GW21" s="122">
        <v>8.8000000000000007</v>
      </c>
      <c r="GX21" s="97">
        <v>6</v>
      </c>
      <c r="GY21" s="97"/>
      <c r="GZ21" s="5">
        <f t="shared" si="122"/>
        <v>7.1</v>
      </c>
      <c r="HA21" s="25">
        <f t="shared" si="123"/>
        <v>7.1</v>
      </c>
      <c r="HB21" s="176" t="str">
        <f t="shared" si="124"/>
        <v>7.1</v>
      </c>
      <c r="HC21" s="118" t="str">
        <f t="shared" si="125"/>
        <v>B</v>
      </c>
      <c r="HD21" s="117">
        <f t="shared" si="126"/>
        <v>3</v>
      </c>
      <c r="HE21" s="117" t="str">
        <f t="shared" si="127"/>
        <v>3.0</v>
      </c>
      <c r="HF21" s="10">
        <v>3</v>
      </c>
      <c r="HG21" s="27">
        <v>3</v>
      </c>
      <c r="HH21" s="122">
        <v>7.3</v>
      </c>
      <c r="HI21" s="97">
        <v>8</v>
      </c>
      <c r="HJ21" s="97"/>
      <c r="HK21" s="5">
        <f t="shared" si="128"/>
        <v>7.7</v>
      </c>
      <c r="HL21" s="25">
        <f t="shared" si="129"/>
        <v>7.7</v>
      </c>
      <c r="HM21" s="176" t="str">
        <f t="shared" si="130"/>
        <v>7.7</v>
      </c>
      <c r="HN21" s="118" t="str">
        <f t="shared" si="131"/>
        <v>B</v>
      </c>
      <c r="HO21" s="117">
        <f t="shared" si="132"/>
        <v>3</v>
      </c>
      <c r="HP21" s="117" t="str">
        <f t="shared" si="133"/>
        <v>3.0</v>
      </c>
      <c r="HQ21" s="10">
        <v>2</v>
      </c>
      <c r="HR21" s="27">
        <v>2</v>
      </c>
      <c r="HS21" s="31">
        <v>7.6</v>
      </c>
      <c r="HT21" s="800">
        <v>7</v>
      </c>
      <c r="HU21" s="800"/>
      <c r="HV21" s="855">
        <f t="shared" si="134"/>
        <v>7.2</v>
      </c>
      <c r="HW21" s="856">
        <f t="shared" si="135"/>
        <v>7.2</v>
      </c>
      <c r="HX21" s="857" t="str">
        <f t="shared" si="136"/>
        <v>7.2</v>
      </c>
      <c r="HY21" s="858" t="str">
        <f t="shared" si="137"/>
        <v>B</v>
      </c>
      <c r="HZ21" s="859">
        <f t="shared" si="138"/>
        <v>3</v>
      </c>
      <c r="IA21" s="859" t="str">
        <f t="shared" si="139"/>
        <v>3.0</v>
      </c>
      <c r="IB21" s="781">
        <v>2</v>
      </c>
      <c r="IC21" s="860">
        <v>2</v>
      </c>
      <c r="ID21" s="122">
        <v>7.6</v>
      </c>
      <c r="IE21" s="97">
        <v>6</v>
      </c>
      <c r="IF21" s="299"/>
      <c r="IG21" s="5">
        <f t="shared" si="140"/>
        <v>6.6</v>
      </c>
      <c r="IH21" s="25">
        <f t="shared" si="141"/>
        <v>6.6</v>
      </c>
      <c r="II21" s="176" t="str">
        <f t="shared" si="142"/>
        <v>6.6</v>
      </c>
      <c r="IJ21" s="118" t="str">
        <f t="shared" si="143"/>
        <v>C+</v>
      </c>
      <c r="IK21" s="117">
        <f t="shared" si="144"/>
        <v>2.5</v>
      </c>
      <c r="IL21" s="117" t="str">
        <f t="shared" si="145"/>
        <v>2.5</v>
      </c>
      <c r="IM21" s="10">
        <v>2</v>
      </c>
      <c r="IN21" s="27">
        <v>2</v>
      </c>
      <c r="IO21" s="122">
        <v>8</v>
      </c>
      <c r="IP21" s="97">
        <v>5</v>
      </c>
      <c r="IQ21" s="97"/>
      <c r="IR21" s="5">
        <f t="shared" si="146"/>
        <v>6.2</v>
      </c>
      <c r="IS21" s="25">
        <f t="shared" si="147"/>
        <v>6.2</v>
      </c>
      <c r="IT21" s="176" t="str">
        <f t="shared" si="148"/>
        <v>6.2</v>
      </c>
      <c r="IU21" s="118" t="str">
        <f t="shared" si="149"/>
        <v>C</v>
      </c>
      <c r="IV21" s="117">
        <f t="shared" si="150"/>
        <v>2</v>
      </c>
      <c r="IW21" s="117" t="str">
        <f t="shared" si="151"/>
        <v>2.0</v>
      </c>
      <c r="IX21" s="10">
        <v>2</v>
      </c>
      <c r="IY21" s="27">
        <v>2</v>
      </c>
      <c r="IZ21" s="122">
        <v>7.4</v>
      </c>
      <c r="JA21" s="97">
        <v>7</v>
      </c>
      <c r="JB21" s="97"/>
      <c r="JC21" s="5">
        <f t="shared" si="152"/>
        <v>7.2</v>
      </c>
      <c r="JD21" s="25">
        <f t="shared" si="153"/>
        <v>7.2</v>
      </c>
      <c r="JE21" s="176" t="str">
        <f t="shared" si="154"/>
        <v>7.2</v>
      </c>
      <c r="JF21" s="118" t="str">
        <f t="shared" si="155"/>
        <v>B</v>
      </c>
      <c r="JG21" s="117">
        <f t="shared" si="156"/>
        <v>3</v>
      </c>
      <c r="JH21" s="117" t="str">
        <f t="shared" si="157"/>
        <v>3.0</v>
      </c>
      <c r="JI21" s="10">
        <v>4</v>
      </c>
      <c r="JJ21" s="27">
        <v>4</v>
      </c>
      <c r="JK21" s="122">
        <v>7.8</v>
      </c>
      <c r="JL21" s="97">
        <v>8</v>
      </c>
      <c r="JM21" s="97"/>
      <c r="JN21" s="5">
        <f t="shared" si="158"/>
        <v>7.9</v>
      </c>
      <c r="JO21" s="25">
        <f t="shared" si="159"/>
        <v>7.9</v>
      </c>
      <c r="JP21" s="176" t="str">
        <f t="shared" si="160"/>
        <v>7.9</v>
      </c>
      <c r="JQ21" s="118" t="str">
        <f t="shared" si="161"/>
        <v>B</v>
      </c>
      <c r="JR21" s="117">
        <f t="shared" si="162"/>
        <v>3</v>
      </c>
      <c r="JS21" s="117" t="str">
        <f t="shared" si="163"/>
        <v>3.0</v>
      </c>
      <c r="JT21" s="10">
        <v>2</v>
      </c>
      <c r="JU21" s="27">
        <v>2</v>
      </c>
      <c r="JV21" s="884">
        <f t="shared" si="164"/>
        <v>21</v>
      </c>
      <c r="JW21" s="885">
        <f t="shared" si="165"/>
        <v>2.6666666666666665</v>
      </c>
      <c r="JX21" s="886" t="str">
        <f t="shared" si="166"/>
        <v>2.67</v>
      </c>
      <c r="JY21" s="521" t="str">
        <f t="shared" si="167"/>
        <v>Lên lớp</v>
      </c>
      <c r="JZ21" s="887">
        <f t="shared" si="168"/>
        <v>57</v>
      </c>
      <c r="KA21" s="885">
        <f t="shared" si="169"/>
        <v>2.4385964912280702</v>
      </c>
      <c r="KB21" s="886" t="str">
        <f t="shared" si="170"/>
        <v>2.44</v>
      </c>
      <c r="KC21" s="888">
        <f t="shared" si="171"/>
        <v>21</v>
      </c>
      <c r="KD21" s="889">
        <f t="shared" si="172"/>
        <v>6.9761904761904763</v>
      </c>
      <c r="KE21" s="890">
        <f t="shared" si="173"/>
        <v>2.6666666666666665</v>
      </c>
      <c r="KF21" s="891">
        <f t="shared" si="174"/>
        <v>57</v>
      </c>
      <c r="KG21" s="892">
        <f t="shared" si="175"/>
        <v>6.5912280701754398</v>
      </c>
      <c r="KH21" s="893">
        <f t="shared" si="176"/>
        <v>2.4385964912280702</v>
      </c>
      <c r="KI21" s="521" t="str">
        <f t="shared" si="177"/>
        <v>Lên lớp</v>
      </c>
      <c r="KJ21" s="424"/>
      <c r="KK21" s="31">
        <v>5</v>
      </c>
      <c r="KL21" s="800">
        <v>8</v>
      </c>
      <c r="KM21" s="5"/>
      <c r="KN21" s="5">
        <f t="shared" si="178"/>
        <v>6.8</v>
      </c>
      <c r="KO21" s="25">
        <f t="shared" si="114"/>
        <v>6.8</v>
      </c>
      <c r="KP21" s="176" t="str">
        <f t="shared" si="179"/>
        <v>6.8</v>
      </c>
      <c r="KQ21" s="118" t="str">
        <f t="shared" si="115"/>
        <v>C+</v>
      </c>
      <c r="KR21" s="117">
        <f t="shared" si="180"/>
        <v>2.5</v>
      </c>
      <c r="KS21" s="117" t="str">
        <f t="shared" si="116"/>
        <v>2.5</v>
      </c>
      <c r="KT21" s="10">
        <v>2</v>
      </c>
      <c r="KU21" s="27">
        <v>2</v>
      </c>
      <c r="KV21" s="31">
        <v>7.4</v>
      </c>
      <c r="KW21" s="800">
        <v>5</v>
      </c>
      <c r="KX21" s="5"/>
      <c r="KY21" s="855">
        <f t="shared" si="181"/>
        <v>6</v>
      </c>
      <c r="KZ21" s="856">
        <f t="shared" si="182"/>
        <v>6</v>
      </c>
      <c r="LA21" s="857" t="str">
        <f t="shared" si="183"/>
        <v>6.0</v>
      </c>
      <c r="LB21" s="858" t="str">
        <f t="shared" si="184"/>
        <v>C</v>
      </c>
      <c r="LC21" s="859">
        <f t="shared" si="185"/>
        <v>2</v>
      </c>
      <c r="LD21" s="859" t="str">
        <f t="shared" si="186"/>
        <v>2.0</v>
      </c>
      <c r="LE21" s="781">
        <v>2</v>
      </c>
      <c r="LF21" s="860">
        <v>2</v>
      </c>
      <c r="LG21" s="122">
        <v>7.7</v>
      </c>
      <c r="LH21" s="97">
        <v>6</v>
      </c>
      <c r="LI21" s="97"/>
      <c r="LJ21" s="760">
        <f t="shared" si="187"/>
        <v>6.7</v>
      </c>
      <c r="LK21" s="761">
        <f t="shared" si="188"/>
        <v>6.7</v>
      </c>
      <c r="LL21" s="762" t="str">
        <f t="shared" si="189"/>
        <v>6.7</v>
      </c>
      <c r="LM21" s="763" t="str">
        <f t="shared" si="190"/>
        <v>C+</v>
      </c>
      <c r="LN21" s="764">
        <f t="shared" si="191"/>
        <v>2.5</v>
      </c>
      <c r="LO21" s="764" t="str">
        <f t="shared" si="192"/>
        <v>2.5</v>
      </c>
      <c r="LP21" s="765">
        <v>3</v>
      </c>
      <c r="LQ21" s="766">
        <v>3</v>
      </c>
      <c r="LR21" s="31">
        <v>6.6</v>
      </c>
      <c r="LS21" s="800">
        <v>7</v>
      </c>
      <c r="LT21" s="5"/>
      <c r="LU21" s="855">
        <f t="shared" si="193"/>
        <v>6.8</v>
      </c>
      <c r="LV21" s="856">
        <f t="shared" si="194"/>
        <v>6.8</v>
      </c>
      <c r="LW21" s="857" t="str">
        <f t="shared" si="195"/>
        <v>6.8</v>
      </c>
      <c r="LX21" s="858" t="str">
        <f t="shared" si="117"/>
        <v>C+</v>
      </c>
      <c r="LY21" s="859">
        <f t="shared" si="118"/>
        <v>2.5</v>
      </c>
      <c r="LZ21" s="859" t="str">
        <f t="shared" si="119"/>
        <v>2.5</v>
      </c>
      <c r="MA21" s="781">
        <v>2</v>
      </c>
      <c r="MB21" s="860">
        <v>2</v>
      </c>
      <c r="MC21" s="1669"/>
      <c r="MD21" s="1694"/>
      <c r="ME21" s="9"/>
      <c r="MF21" s="855">
        <f t="shared" si="196"/>
        <v>0</v>
      </c>
      <c r="MG21" s="856">
        <f t="shared" si="197"/>
        <v>0</v>
      </c>
      <c r="MH21" s="1312" t="str">
        <f t="shared" si="198"/>
        <v>0.0</v>
      </c>
      <c r="MI21" s="858" t="str">
        <f t="shared" si="199"/>
        <v>F</v>
      </c>
      <c r="MJ21" s="859">
        <f t="shared" si="200"/>
        <v>0</v>
      </c>
      <c r="MK21" s="859" t="str">
        <f t="shared" si="201"/>
        <v>0.0</v>
      </c>
      <c r="ML21" s="781">
        <v>4</v>
      </c>
      <c r="MM21" s="860"/>
      <c r="MN21" s="1313">
        <v>5</v>
      </c>
      <c r="MO21" s="1630"/>
      <c r="MP21" s="522"/>
      <c r="MQ21" s="855">
        <f t="shared" si="202"/>
        <v>2</v>
      </c>
      <c r="MR21" s="856">
        <f t="shared" si="203"/>
        <v>2</v>
      </c>
      <c r="MS21" s="1312" t="str">
        <f t="shared" si="204"/>
        <v>2.0</v>
      </c>
      <c r="MT21" s="858" t="str">
        <f t="shared" si="205"/>
        <v>F</v>
      </c>
      <c r="MU21" s="859">
        <f t="shared" si="206"/>
        <v>0</v>
      </c>
      <c r="MV21" s="859" t="str">
        <f t="shared" si="207"/>
        <v>0.0</v>
      </c>
      <c r="MW21" s="781">
        <v>2</v>
      </c>
      <c r="MX21" s="860"/>
      <c r="MY21" s="1719">
        <f t="shared" si="208"/>
        <v>15</v>
      </c>
      <c r="MZ21" s="1720">
        <f t="shared" si="209"/>
        <v>1.4333333333333333</v>
      </c>
      <c r="NA21" s="1721" t="str">
        <f t="shared" si="210"/>
        <v>1.43</v>
      </c>
    </row>
    <row r="22" spans="1:365" ht="19.5" customHeight="1" x14ac:dyDescent="0.25">
      <c r="A22" s="221">
        <v>29</v>
      </c>
      <c r="B22" s="231" t="s">
        <v>152</v>
      </c>
      <c r="C22" s="232" t="s">
        <v>421</v>
      </c>
      <c r="D22" s="233" t="s">
        <v>218</v>
      </c>
      <c r="E22" s="234" t="s">
        <v>422</v>
      </c>
      <c r="F22" s="195"/>
      <c r="G22" s="237" t="s">
        <v>454</v>
      </c>
      <c r="H22" s="231" t="s">
        <v>17</v>
      </c>
      <c r="I22" s="324" t="s">
        <v>46</v>
      </c>
      <c r="J22" s="338">
        <v>6.5</v>
      </c>
      <c r="K22" s="176" t="str">
        <f t="shared" si="0"/>
        <v>6.5</v>
      </c>
      <c r="L22" s="51" t="str">
        <f t="shared" si="1"/>
        <v>C+</v>
      </c>
      <c r="M22" s="57">
        <f t="shared" si="2"/>
        <v>2.5</v>
      </c>
      <c r="N22" s="76" t="str">
        <f t="shared" si="211"/>
        <v>2.5</v>
      </c>
      <c r="O22" s="1185">
        <v>6</v>
      </c>
      <c r="P22" s="176" t="str">
        <f t="shared" si="4"/>
        <v>6.0</v>
      </c>
      <c r="Q22" s="118" t="str">
        <f t="shared" si="5"/>
        <v>C</v>
      </c>
      <c r="R22" s="117">
        <f t="shared" si="6"/>
        <v>2</v>
      </c>
      <c r="S22" s="1192" t="str">
        <f t="shared" si="7"/>
        <v>2.0</v>
      </c>
      <c r="T22" s="280">
        <v>5.8</v>
      </c>
      <c r="U22" s="275">
        <v>5</v>
      </c>
      <c r="V22" s="275"/>
      <c r="W22" s="5">
        <f t="shared" si="8"/>
        <v>5.3</v>
      </c>
      <c r="X22" s="114">
        <f t="shared" si="212"/>
        <v>5.3</v>
      </c>
      <c r="Y22" s="176" t="str">
        <f t="shared" si="10"/>
        <v>5.3</v>
      </c>
      <c r="Z22" s="115" t="str">
        <f t="shared" si="213"/>
        <v>D+</v>
      </c>
      <c r="AA22" s="116">
        <f t="shared" si="214"/>
        <v>1.5</v>
      </c>
      <c r="AB22" s="116" t="str">
        <f t="shared" si="215"/>
        <v>1.5</v>
      </c>
      <c r="AC22" s="61">
        <v>2</v>
      </c>
      <c r="AD22" s="27">
        <v>2</v>
      </c>
      <c r="AE22" s="280">
        <v>6.2</v>
      </c>
      <c r="AF22" s="297">
        <v>4</v>
      </c>
      <c r="AG22" s="197"/>
      <c r="AH22" s="5">
        <f t="shared" si="14"/>
        <v>4.9000000000000004</v>
      </c>
      <c r="AI22" s="25">
        <f t="shared" si="15"/>
        <v>4.9000000000000004</v>
      </c>
      <c r="AJ22" s="176" t="str">
        <f t="shared" si="16"/>
        <v>4.9</v>
      </c>
      <c r="AK22" s="118" t="str">
        <f t="shared" si="17"/>
        <v>D</v>
      </c>
      <c r="AL22" s="117">
        <f t="shared" si="18"/>
        <v>1</v>
      </c>
      <c r="AM22" s="117" t="str">
        <f t="shared" si="19"/>
        <v>1.0</v>
      </c>
      <c r="AN22" s="10">
        <v>3</v>
      </c>
      <c r="AO22" s="314">
        <v>3</v>
      </c>
      <c r="AP22" s="280">
        <v>7.8</v>
      </c>
      <c r="AQ22" s="297">
        <v>7</v>
      </c>
      <c r="AR22" s="197"/>
      <c r="AS22" s="5">
        <f t="shared" si="20"/>
        <v>7.3</v>
      </c>
      <c r="AT22" s="25">
        <f t="shared" si="21"/>
        <v>7.3</v>
      </c>
      <c r="AU22" s="176" t="str">
        <f t="shared" si="22"/>
        <v>7.3</v>
      </c>
      <c r="AV22" s="118" t="str">
        <f t="shared" si="23"/>
        <v>B</v>
      </c>
      <c r="AW22" s="117">
        <f t="shared" si="24"/>
        <v>3</v>
      </c>
      <c r="AX22" s="117" t="str">
        <f t="shared" si="25"/>
        <v>3.0</v>
      </c>
      <c r="AY22" s="292">
        <v>4</v>
      </c>
      <c r="AZ22" s="27">
        <v>4</v>
      </c>
      <c r="BA22" s="280">
        <v>5.8</v>
      </c>
      <c r="BB22" s="275">
        <v>6</v>
      </c>
      <c r="BC22" s="197"/>
      <c r="BD22" s="5">
        <f t="shared" si="26"/>
        <v>5.9</v>
      </c>
      <c r="BE22" s="25">
        <f t="shared" si="27"/>
        <v>5.9</v>
      </c>
      <c r="BF22" s="176" t="str">
        <f t="shared" si="28"/>
        <v>5.9</v>
      </c>
      <c r="BG22" s="303" t="str">
        <f t="shared" si="216"/>
        <v>C</v>
      </c>
      <c r="BH22" s="116">
        <f t="shared" si="217"/>
        <v>2</v>
      </c>
      <c r="BI22" s="116" t="str">
        <f t="shared" si="218"/>
        <v>2.0</v>
      </c>
      <c r="BJ22" s="306">
        <v>2</v>
      </c>
      <c r="BK22" s="314">
        <v>2</v>
      </c>
      <c r="BL22" s="283">
        <v>8.3000000000000007</v>
      </c>
      <c r="BM22" s="275">
        <v>8</v>
      </c>
      <c r="BN22" s="197"/>
      <c r="BO22" s="5">
        <f t="shared" si="32"/>
        <v>8.1</v>
      </c>
      <c r="BP22" s="25">
        <f t="shared" si="33"/>
        <v>8.1</v>
      </c>
      <c r="BQ22" s="176" t="str">
        <f t="shared" si="34"/>
        <v>8.1</v>
      </c>
      <c r="BR22" s="303" t="str">
        <f t="shared" si="219"/>
        <v>B+</v>
      </c>
      <c r="BS22" s="116">
        <f t="shared" si="220"/>
        <v>3.5</v>
      </c>
      <c r="BT22" s="116" t="str">
        <f t="shared" si="221"/>
        <v>3.5</v>
      </c>
      <c r="BU22" s="306">
        <v>2</v>
      </c>
      <c r="BV22" s="27">
        <v>2</v>
      </c>
      <c r="BW22" s="280">
        <v>7.8</v>
      </c>
      <c r="BX22" s="297">
        <v>5</v>
      </c>
      <c r="BY22" s="197"/>
      <c r="BZ22" s="5">
        <f t="shared" si="38"/>
        <v>6.1</v>
      </c>
      <c r="CA22" s="25">
        <f t="shared" si="39"/>
        <v>6.1</v>
      </c>
      <c r="CB22" s="176" t="str">
        <f t="shared" si="40"/>
        <v>6.1</v>
      </c>
      <c r="CC22" s="118" t="str">
        <f t="shared" si="41"/>
        <v>C</v>
      </c>
      <c r="CD22" s="117">
        <f t="shared" si="42"/>
        <v>2</v>
      </c>
      <c r="CE22" s="116" t="str">
        <f t="shared" si="222"/>
        <v>2.0</v>
      </c>
      <c r="CF22" s="61">
        <v>3</v>
      </c>
      <c r="CG22" s="27">
        <v>3</v>
      </c>
      <c r="CH22" s="111">
        <f t="shared" si="44"/>
        <v>16</v>
      </c>
      <c r="CI22" s="109">
        <f t="shared" si="45"/>
        <v>2.1875</v>
      </c>
      <c r="CJ22" s="105" t="str">
        <f t="shared" si="46"/>
        <v>2.19</v>
      </c>
      <c r="CK22" s="106" t="str">
        <f t="shared" si="47"/>
        <v>Lên lớp</v>
      </c>
      <c r="CL22" s="107">
        <f t="shared" si="48"/>
        <v>16</v>
      </c>
      <c r="CM22" s="108">
        <f t="shared" si="49"/>
        <v>2.1875</v>
      </c>
      <c r="CN22" s="106" t="str">
        <f t="shared" si="50"/>
        <v>Lên lớp</v>
      </c>
      <c r="CO22" s="197"/>
      <c r="CP22" s="268">
        <v>7.6</v>
      </c>
      <c r="CQ22" s="245">
        <v>7</v>
      </c>
      <c r="CR22" s="197"/>
      <c r="CS22" s="5">
        <f t="shared" si="51"/>
        <v>7.2</v>
      </c>
      <c r="CT22" s="25">
        <f t="shared" si="52"/>
        <v>7.2</v>
      </c>
      <c r="CU22" s="176" t="str">
        <f t="shared" si="53"/>
        <v>7.2</v>
      </c>
      <c r="CV22" s="194" t="str">
        <f t="shared" si="223"/>
        <v>B</v>
      </c>
      <c r="CW22" s="218">
        <f t="shared" si="224"/>
        <v>3</v>
      </c>
      <c r="CX22" s="116" t="str">
        <f t="shared" si="225"/>
        <v>3.0</v>
      </c>
      <c r="CY22" s="61">
        <v>3</v>
      </c>
      <c r="CZ22" s="27">
        <v>3</v>
      </c>
      <c r="DA22" s="122">
        <v>5.2</v>
      </c>
      <c r="DB22" s="121">
        <v>4</v>
      </c>
      <c r="DC22" s="121"/>
      <c r="DD22" s="5">
        <f t="shared" si="57"/>
        <v>4.5</v>
      </c>
      <c r="DE22" s="25">
        <f t="shared" si="58"/>
        <v>4.5</v>
      </c>
      <c r="DF22" s="176" t="str">
        <f t="shared" si="59"/>
        <v>4.5</v>
      </c>
      <c r="DG22" s="118" t="str">
        <f t="shared" si="60"/>
        <v>D</v>
      </c>
      <c r="DH22" s="117">
        <f t="shared" si="61"/>
        <v>1</v>
      </c>
      <c r="DI22" s="117" t="str">
        <f t="shared" si="62"/>
        <v>1.0</v>
      </c>
      <c r="DJ22" s="10">
        <v>2</v>
      </c>
      <c r="DK22" s="27">
        <v>2</v>
      </c>
      <c r="DL22" s="122">
        <v>8.1</v>
      </c>
      <c r="DM22" s="97">
        <v>8</v>
      </c>
      <c r="DN22" s="299"/>
      <c r="DO22" s="543">
        <f t="shared" si="63"/>
        <v>8</v>
      </c>
      <c r="DP22" s="25">
        <f t="shared" si="64"/>
        <v>8</v>
      </c>
      <c r="DQ22" s="176" t="str">
        <f t="shared" si="65"/>
        <v>8.0</v>
      </c>
      <c r="DR22" s="118" t="str">
        <f t="shared" si="66"/>
        <v>B+</v>
      </c>
      <c r="DS22" s="117">
        <f t="shared" si="67"/>
        <v>3.5</v>
      </c>
      <c r="DT22" s="117" t="str">
        <f t="shared" si="68"/>
        <v>3.5</v>
      </c>
      <c r="DU22" s="10">
        <v>4</v>
      </c>
      <c r="DV22" s="27">
        <v>4</v>
      </c>
      <c r="DW22" s="508">
        <v>8</v>
      </c>
      <c r="DX22" s="97">
        <v>5</v>
      </c>
      <c r="DY22" s="299"/>
      <c r="DZ22" s="5">
        <f t="shared" si="69"/>
        <v>6.2</v>
      </c>
      <c r="EA22" s="25">
        <f t="shared" si="70"/>
        <v>6.2</v>
      </c>
      <c r="EB22" s="176" t="str">
        <f t="shared" si="71"/>
        <v>6.2</v>
      </c>
      <c r="EC22" s="118" t="str">
        <f t="shared" si="72"/>
        <v>C</v>
      </c>
      <c r="ED22" s="117">
        <f t="shared" si="73"/>
        <v>2</v>
      </c>
      <c r="EE22" s="117" t="str">
        <f t="shared" si="74"/>
        <v>2.0</v>
      </c>
      <c r="EF22" s="10">
        <v>2</v>
      </c>
      <c r="EG22" s="27">
        <v>2</v>
      </c>
      <c r="EH22" s="122">
        <v>7.4</v>
      </c>
      <c r="EI22" s="97">
        <v>6</v>
      </c>
      <c r="EJ22" s="299"/>
      <c r="EK22" s="5">
        <f t="shared" si="75"/>
        <v>6.6</v>
      </c>
      <c r="EL22" s="25">
        <f t="shared" si="76"/>
        <v>6.6</v>
      </c>
      <c r="EM22" s="176" t="str">
        <f t="shared" si="77"/>
        <v>6.6</v>
      </c>
      <c r="EN22" s="118" t="str">
        <f t="shared" si="78"/>
        <v>C+</v>
      </c>
      <c r="EO22" s="117">
        <f t="shared" si="79"/>
        <v>2.5</v>
      </c>
      <c r="EP22" s="117" t="str">
        <f t="shared" si="80"/>
        <v>2.5</v>
      </c>
      <c r="EQ22" s="10">
        <v>2</v>
      </c>
      <c r="ER22" s="27">
        <v>2</v>
      </c>
      <c r="ES22" s="122">
        <v>9</v>
      </c>
      <c r="ET22" s="97">
        <v>8</v>
      </c>
      <c r="EU22" s="549"/>
      <c r="EV22" s="5">
        <f t="shared" si="81"/>
        <v>8.4</v>
      </c>
      <c r="EW22" s="25">
        <f t="shared" si="82"/>
        <v>8.4</v>
      </c>
      <c r="EX22" s="176" t="str">
        <f t="shared" si="83"/>
        <v>8.4</v>
      </c>
      <c r="EY22" s="118" t="str">
        <f t="shared" si="84"/>
        <v>B+</v>
      </c>
      <c r="EZ22" s="117">
        <f t="shared" si="85"/>
        <v>3.5</v>
      </c>
      <c r="FA22" s="117" t="str">
        <f t="shared" si="86"/>
        <v>3.5</v>
      </c>
      <c r="FB22" s="10">
        <v>3</v>
      </c>
      <c r="FC22" s="27">
        <v>3</v>
      </c>
      <c r="FD22" s="362">
        <v>7</v>
      </c>
      <c r="FE22" s="97">
        <v>7</v>
      </c>
      <c r="FF22" s="97"/>
      <c r="FG22" s="5">
        <f t="shared" si="87"/>
        <v>7</v>
      </c>
      <c r="FH22" s="25">
        <f t="shared" si="88"/>
        <v>7</v>
      </c>
      <c r="FI22" s="176" t="str">
        <f t="shared" si="89"/>
        <v>7.0</v>
      </c>
      <c r="FJ22" s="118" t="str">
        <f t="shared" si="90"/>
        <v>B</v>
      </c>
      <c r="FK22" s="117">
        <f t="shared" si="91"/>
        <v>3</v>
      </c>
      <c r="FL22" s="117" t="str">
        <f t="shared" si="92"/>
        <v>3.0</v>
      </c>
      <c r="FM22" s="10">
        <v>2</v>
      </c>
      <c r="FN22" s="27">
        <v>2</v>
      </c>
      <c r="FO22" s="122">
        <v>7.7</v>
      </c>
      <c r="FP22" s="97">
        <v>8</v>
      </c>
      <c r="FQ22" s="97"/>
      <c r="FR22" s="5">
        <f t="shared" si="93"/>
        <v>7.9</v>
      </c>
      <c r="FS22" s="25">
        <f t="shared" si="94"/>
        <v>7.9</v>
      </c>
      <c r="FT22" s="176" t="str">
        <f t="shared" si="95"/>
        <v>7.9</v>
      </c>
      <c r="FU22" s="118" t="str">
        <f t="shared" si="96"/>
        <v>B</v>
      </c>
      <c r="FV22" s="117">
        <f t="shared" si="97"/>
        <v>3</v>
      </c>
      <c r="FW22" s="117" t="str">
        <f t="shared" si="98"/>
        <v>3.0</v>
      </c>
      <c r="FX22" s="10">
        <v>2</v>
      </c>
      <c r="FY22" s="27">
        <v>2</v>
      </c>
      <c r="FZ22" s="111">
        <f t="shared" si="99"/>
        <v>20</v>
      </c>
      <c r="GA22" s="824">
        <f t="shared" si="100"/>
        <v>2.8250000000000002</v>
      </c>
      <c r="GB22" s="105" t="str">
        <f t="shared" si="101"/>
        <v>2.83</v>
      </c>
      <c r="GC22" s="121" t="str">
        <f t="shared" si="102"/>
        <v>Lên lớp</v>
      </c>
      <c r="GD22" s="825">
        <f t="shared" si="103"/>
        <v>36</v>
      </c>
      <c r="GE22" s="824">
        <f t="shared" si="104"/>
        <v>2.5416666666666665</v>
      </c>
      <c r="GF22" s="105" t="str">
        <f t="shared" si="105"/>
        <v>2.54</v>
      </c>
      <c r="GG22" s="826">
        <f t="shared" si="106"/>
        <v>36</v>
      </c>
      <c r="GH22" s="827">
        <f t="shared" si="107"/>
        <v>6.7777777777777768</v>
      </c>
      <c r="GI22" s="828">
        <f t="shared" si="108"/>
        <v>2.5416666666666665</v>
      </c>
      <c r="GJ22" s="829" t="str">
        <f t="shared" si="109"/>
        <v>Lên lớp</v>
      </c>
      <c r="GL22" s="187">
        <v>6.8</v>
      </c>
      <c r="GM22" s="97">
        <v>8</v>
      </c>
      <c r="GN22" s="97"/>
      <c r="GO22" s="5">
        <f t="shared" si="120"/>
        <v>7.5</v>
      </c>
      <c r="GP22" s="25">
        <f t="shared" si="121"/>
        <v>7.5</v>
      </c>
      <c r="GQ22" s="176" t="str">
        <f t="shared" si="110"/>
        <v>7.5</v>
      </c>
      <c r="GR22" s="118" t="str">
        <f t="shared" si="111"/>
        <v>B</v>
      </c>
      <c r="GS22" s="117">
        <f t="shared" si="112"/>
        <v>3</v>
      </c>
      <c r="GT22" s="117" t="str">
        <f t="shared" si="113"/>
        <v>3.0</v>
      </c>
      <c r="GU22" s="10">
        <v>4</v>
      </c>
      <c r="GV22" s="27">
        <v>4</v>
      </c>
      <c r="GW22" s="122">
        <v>8.1999999999999993</v>
      </c>
      <c r="GX22" s="97">
        <v>7</v>
      </c>
      <c r="GY22" s="97"/>
      <c r="GZ22" s="5">
        <f t="shared" si="122"/>
        <v>7.5</v>
      </c>
      <c r="HA22" s="25">
        <f t="shared" si="123"/>
        <v>7.5</v>
      </c>
      <c r="HB22" s="176" t="str">
        <f t="shared" si="124"/>
        <v>7.5</v>
      </c>
      <c r="HC22" s="118" t="str">
        <f t="shared" si="125"/>
        <v>B</v>
      </c>
      <c r="HD22" s="117">
        <f t="shared" si="126"/>
        <v>3</v>
      </c>
      <c r="HE22" s="117" t="str">
        <f t="shared" si="127"/>
        <v>3.0</v>
      </c>
      <c r="HF22" s="10">
        <v>3</v>
      </c>
      <c r="HG22" s="27">
        <v>3</v>
      </c>
      <c r="HH22" s="122">
        <v>8</v>
      </c>
      <c r="HI22" s="97">
        <v>8</v>
      </c>
      <c r="HJ22" s="97"/>
      <c r="HK22" s="5">
        <f t="shared" si="128"/>
        <v>8</v>
      </c>
      <c r="HL22" s="25">
        <f t="shared" si="129"/>
        <v>8</v>
      </c>
      <c r="HM22" s="176" t="str">
        <f t="shared" si="130"/>
        <v>8.0</v>
      </c>
      <c r="HN22" s="118" t="str">
        <f t="shared" si="131"/>
        <v>B+</v>
      </c>
      <c r="HO22" s="117">
        <f t="shared" si="132"/>
        <v>3.5</v>
      </c>
      <c r="HP22" s="117" t="str">
        <f t="shared" si="133"/>
        <v>3.5</v>
      </c>
      <c r="HQ22" s="10">
        <v>2</v>
      </c>
      <c r="HR22" s="27">
        <v>2</v>
      </c>
      <c r="HS22" s="31">
        <v>7.6</v>
      </c>
      <c r="HT22" s="800">
        <v>6</v>
      </c>
      <c r="HU22" s="800"/>
      <c r="HV22" s="855">
        <f t="shared" si="134"/>
        <v>6.6</v>
      </c>
      <c r="HW22" s="856">
        <f t="shared" si="135"/>
        <v>6.6</v>
      </c>
      <c r="HX22" s="857" t="str">
        <f t="shared" si="136"/>
        <v>6.6</v>
      </c>
      <c r="HY22" s="858" t="str">
        <f t="shared" si="137"/>
        <v>C+</v>
      </c>
      <c r="HZ22" s="859">
        <f t="shared" si="138"/>
        <v>2.5</v>
      </c>
      <c r="IA22" s="859" t="str">
        <f t="shared" si="139"/>
        <v>2.5</v>
      </c>
      <c r="IB22" s="781">
        <v>2</v>
      </c>
      <c r="IC22" s="860">
        <v>2</v>
      </c>
      <c r="ID22" s="122">
        <v>7.4</v>
      </c>
      <c r="IE22" s="97">
        <v>5</v>
      </c>
      <c r="IF22" s="299"/>
      <c r="IG22" s="5">
        <f t="shared" si="140"/>
        <v>6</v>
      </c>
      <c r="IH22" s="25">
        <f t="shared" si="141"/>
        <v>6</v>
      </c>
      <c r="II22" s="176" t="str">
        <f t="shared" si="142"/>
        <v>6.0</v>
      </c>
      <c r="IJ22" s="118" t="str">
        <f t="shared" si="143"/>
        <v>C</v>
      </c>
      <c r="IK22" s="117">
        <f t="shared" si="144"/>
        <v>2</v>
      </c>
      <c r="IL22" s="117" t="str">
        <f t="shared" si="145"/>
        <v>2.0</v>
      </c>
      <c r="IM22" s="10">
        <v>2</v>
      </c>
      <c r="IN22" s="27">
        <v>2</v>
      </c>
      <c r="IO22" s="122">
        <v>8</v>
      </c>
      <c r="IP22" s="97">
        <v>7</v>
      </c>
      <c r="IQ22" s="97"/>
      <c r="IR22" s="5">
        <f t="shared" si="146"/>
        <v>7.4</v>
      </c>
      <c r="IS22" s="25">
        <f t="shared" si="147"/>
        <v>7.4</v>
      </c>
      <c r="IT22" s="176" t="str">
        <f t="shared" si="148"/>
        <v>7.4</v>
      </c>
      <c r="IU22" s="118" t="str">
        <f t="shared" si="149"/>
        <v>B</v>
      </c>
      <c r="IV22" s="117">
        <f t="shared" si="150"/>
        <v>3</v>
      </c>
      <c r="IW22" s="117" t="str">
        <f t="shared" si="151"/>
        <v>3.0</v>
      </c>
      <c r="IX22" s="10">
        <v>2</v>
      </c>
      <c r="IY22" s="27">
        <v>2</v>
      </c>
      <c r="IZ22" s="122">
        <v>7.9</v>
      </c>
      <c r="JA22" s="97">
        <v>8</v>
      </c>
      <c r="JB22" s="97"/>
      <c r="JC22" s="5">
        <f t="shared" si="152"/>
        <v>8</v>
      </c>
      <c r="JD22" s="25">
        <f t="shared" si="153"/>
        <v>8</v>
      </c>
      <c r="JE22" s="176" t="str">
        <f t="shared" si="154"/>
        <v>8.0</v>
      </c>
      <c r="JF22" s="118" t="str">
        <f t="shared" si="155"/>
        <v>B+</v>
      </c>
      <c r="JG22" s="117">
        <f t="shared" si="156"/>
        <v>3.5</v>
      </c>
      <c r="JH22" s="117" t="str">
        <f t="shared" si="157"/>
        <v>3.5</v>
      </c>
      <c r="JI22" s="10">
        <v>4</v>
      </c>
      <c r="JJ22" s="27">
        <v>4</v>
      </c>
      <c r="JK22" s="122">
        <v>8.6</v>
      </c>
      <c r="JL22" s="97">
        <v>8</v>
      </c>
      <c r="JM22" s="97"/>
      <c r="JN22" s="5">
        <f t="shared" si="158"/>
        <v>8.1999999999999993</v>
      </c>
      <c r="JO22" s="25">
        <f t="shared" si="159"/>
        <v>8.1999999999999993</v>
      </c>
      <c r="JP22" s="176" t="str">
        <f t="shared" si="160"/>
        <v>8.2</v>
      </c>
      <c r="JQ22" s="118" t="str">
        <f t="shared" si="161"/>
        <v>B+</v>
      </c>
      <c r="JR22" s="117">
        <f t="shared" si="162"/>
        <v>3.5</v>
      </c>
      <c r="JS22" s="117" t="str">
        <f t="shared" si="163"/>
        <v>3.5</v>
      </c>
      <c r="JT22" s="10">
        <v>2</v>
      </c>
      <c r="JU22" s="27">
        <v>2</v>
      </c>
      <c r="JV22" s="884">
        <f t="shared" si="164"/>
        <v>21</v>
      </c>
      <c r="JW22" s="885">
        <f t="shared" si="165"/>
        <v>3.0476190476190474</v>
      </c>
      <c r="JX22" s="886" t="str">
        <f t="shared" si="166"/>
        <v>3.05</v>
      </c>
      <c r="JY22" s="521" t="str">
        <f t="shared" si="167"/>
        <v>Lên lớp</v>
      </c>
      <c r="JZ22" s="887">
        <f t="shared" si="168"/>
        <v>57</v>
      </c>
      <c r="KA22" s="885">
        <f t="shared" si="169"/>
        <v>2.7280701754385963</v>
      </c>
      <c r="KB22" s="886" t="str">
        <f t="shared" si="170"/>
        <v>2.73</v>
      </c>
      <c r="KC22" s="888">
        <f t="shared" si="171"/>
        <v>21</v>
      </c>
      <c r="KD22" s="889">
        <f t="shared" si="172"/>
        <v>7.4714285714285715</v>
      </c>
      <c r="KE22" s="890">
        <f t="shared" si="173"/>
        <v>3.0476190476190474</v>
      </c>
      <c r="KF22" s="891">
        <f t="shared" si="174"/>
        <v>57</v>
      </c>
      <c r="KG22" s="892">
        <f t="shared" si="175"/>
        <v>7.0333333333333332</v>
      </c>
      <c r="KH22" s="893">
        <f t="shared" si="176"/>
        <v>2.7280701754385963</v>
      </c>
      <c r="KI22" s="521" t="str">
        <f t="shared" si="177"/>
        <v>Lên lớp</v>
      </c>
      <c r="KJ22" s="424"/>
      <c r="KK22" s="31">
        <v>5.7</v>
      </c>
      <c r="KL22" s="800">
        <v>8</v>
      </c>
      <c r="KM22" s="5"/>
      <c r="KN22" s="5">
        <f t="shared" si="178"/>
        <v>7.1</v>
      </c>
      <c r="KO22" s="25">
        <f t="shared" si="114"/>
        <v>7.1</v>
      </c>
      <c r="KP22" s="176" t="str">
        <f t="shared" si="179"/>
        <v>7.1</v>
      </c>
      <c r="KQ22" s="118" t="str">
        <f t="shared" si="115"/>
        <v>B</v>
      </c>
      <c r="KR22" s="117">
        <f t="shared" si="180"/>
        <v>3</v>
      </c>
      <c r="KS22" s="117" t="str">
        <f t="shared" si="116"/>
        <v>3.0</v>
      </c>
      <c r="KT22" s="10">
        <v>2</v>
      </c>
      <c r="KU22" s="27">
        <v>2</v>
      </c>
      <c r="KV22" s="31">
        <v>8.8000000000000007</v>
      </c>
      <c r="KW22" s="800">
        <v>9</v>
      </c>
      <c r="KX22" s="5"/>
      <c r="KY22" s="855">
        <f t="shared" si="181"/>
        <v>8.9</v>
      </c>
      <c r="KZ22" s="856">
        <f t="shared" si="182"/>
        <v>8.9</v>
      </c>
      <c r="LA22" s="857" t="str">
        <f t="shared" si="183"/>
        <v>8.9</v>
      </c>
      <c r="LB22" s="858" t="str">
        <f t="shared" si="184"/>
        <v>A</v>
      </c>
      <c r="LC22" s="859">
        <f t="shared" si="185"/>
        <v>4</v>
      </c>
      <c r="LD22" s="859" t="str">
        <f t="shared" si="186"/>
        <v>4.0</v>
      </c>
      <c r="LE22" s="781">
        <v>2</v>
      </c>
      <c r="LF22" s="860">
        <v>2</v>
      </c>
      <c r="LG22" s="122">
        <v>9</v>
      </c>
      <c r="LH22" s="97">
        <v>9</v>
      </c>
      <c r="LI22" s="97"/>
      <c r="LJ22" s="760">
        <f t="shared" si="187"/>
        <v>9</v>
      </c>
      <c r="LK22" s="761">
        <f t="shared" si="188"/>
        <v>9</v>
      </c>
      <c r="LL22" s="762" t="str">
        <f t="shared" si="189"/>
        <v>9.0</v>
      </c>
      <c r="LM22" s="763" t="str">
        <f t="shared" si="190"/>
        <v>A</v>
      </c>
      <c r="LN22" s="764">
        <f t="shared" si="191"/>
        <v>4</v>
      </c>
      <c r="LO22" s="764" t="str">
        <f t="shared" si="192"/>
        <v>4.0</v>
      </c>
      <c r="LP22" s="765">
        <v>3</v>
      </c>
      <c r="LQ22" s="766">
        <v>3</v>
      </c>
      <c r="LR22" s="31">
        <v>7.2</v>
      </c>
      <c r="LS22" s="800">
        <v>8</v>
      </c>
      <c r="LT22" s="5"/>
      <c r="LU22" s="855">
        <f t="shared" si="193"/>
        <v>7.7</v>
      </c>
      <c r="LV22" s="856">
        <f t="shared" si="194"/>
        <v>7.7</v>
      </c>
      <c r="LW22" s="857" t="str">
        <f t="shared" si="195"/>
        <v>7.7</v>
      </c>
      <c r="LX22" s="858" t="str">
        <f t="shared" si="117"/>
        <v>B</v>
      </c>
      <c r="LY22" s="859">
        <f t="shared" si="118"/>
        <v>3</v>
      </c>
      <c r="LZ22" s="859" t="str">
        <f t="shared" si="119"/>
        <v>3.0</v>
      </c>
      <c r="MA22" s="781">
        <v>2</v>
      </c>
      <c r="MB22" s="860">
        <v>2</v>
      </c>
      <c r="MC22" s="1668">
        <v>8.6</v>
      </c>
      <c r="MD22" s="1694">
        <v>9</v>
      </c>
      <c r="ME22" s="9"/>
      <c r="MF22" s="855">
        <f t="shared" si="196"/>
        <v>8.8000000000000007</v>
      </c>
      <c r="MG22" s="856">
        <f t="shared" si="197"/>
        <v>8.8000000000000007</v>
      </c>
      <c r="MH22" s="1312" t="str">
        <f t="shared" si="198"/>
        <v>8.8</v>
      </c>
      <c r="MI22" s="858" t="str">
        <f t="shared" si="199"/>
        <v>A</v>
      </c>
      <c r="MJ22" s="859">
        <f t="shared" si="200"/>
        <v>4</v>
      </c>
      <c r="MK22" s="859" t="str">
        <f t="shared" si="201"/>
        <v>4.0</v>
      </c>
      <c r="ML22" s="781">
        <v>4</v>
      </c>
      <c r="MM22" s="860">
        <v>4</v>
      </c>
      <c r="MN22" s="1313">
        <v>9</v>
      </c>
      <c r="MO22" s="522">
        <v>9</v>
      </c>
      <c r="MP22" s="522"/>
      <c r="MQ22" s="855">
        <f t="shared" si="202"/>
        <v>9</v>
      </c>
      <c r="MR22" s="856">
        <f t="shared" si="203"/>
        <v>9</v>
      </c>
      <c r="MS22" s="1312" t="str">
        <f t="shared" si="204"/>
        <v>9.0</v>
      </c>
      <c r="MT22" s="858" t="str">
        <f t="shared" si="205"/>
        <v>A</v>
      </c>
      <c r="MU22" s="859">
        <f t="shared" si="206"/>
        <v>4</v>
      </c>
      <c r="MV22" s="859" t="str">
        <f t="shared" si="207"/>
        <v>4.0</v>
      </c>
      <c r="MW22" s="781">
        <v>2</v>
      </c>
      <c r="MX22" s="860">
        <v>2</v>
      </c>
      <c r="MY22" s="1719">
        <f t="shared" si="208"/>
        <v>15</v>
      </c>
      <c r="MZ22" s="1720">
        <f t="shared" si="209"/>
        <v>3.7333333333333334</v>
      </c>
      <c r="NA22" s="1721" t="str">
        <f t="shared" si="210"/>
        <v>3.73</v>
      </c>
    </row>
    <row r="23" spans="1:365" ht="19.5" customHeight="1" x14ac:dyDescent="0.25">
      <c r="A23" s="221">
        <v>30</v>
      </c>
      <c r="B23" s="231" t="s">
        <v>152</v>
      </c>
      <c r="C23" s="232" t="s">
        <v>423</v>
      </c>
      <c r="D23" s="233" t="s">
        <v>424</v>
      </c>
      <c r="E23" s="234" t="s">
        <v>425</v>
      </c>
      <c r="F23" s="195"/>
      <c r="G23" s="238" t="s">
        <v>455</v>
      </c>
      <c r="H23" s="231" t="s">
        <v>16</v>
      </c>
      <c r="I23" s="323" t="s">
        <v>395</v>
      </c>
      <c r="J23" s="338">
        <v>7</v>
      </c>
      <c r="K23" s="176" t="str">
        <f t="shared" si="0"/>
        <v>7.0</v>
      </c>
      <c r="L23" s="51" t="str">
        <f t="shared" si="1"/>
        <v>B</v>
      </c>
      <c r="M23" s="57">
        <f t="shared" si="2"/>
        <v>3</v>
      </c>
      <c r="N23" s="76" t="str">
        <f t="shared" si="211"/>
        <v>3.0</v>
      </c>
      <c r="O23" s="1186">
        <v>6</v>
      </c>
      <c r="P23" s="176" t="str">
        <f t="shared" si="4"/>
        <v>6.0</v>
      </c>
      <c r="Q23" s="118" t="str">
        <f t="shared" si="5"/>
        <v>C</v>
      </c>
      <c r="R23" s="117">
        <f t="shared" si="6"/>
        <v>2</v>
      </c>
      <c r="S23" s="1192" t="str">
        <f t="shared" si="7"/>
        <v>2.0</v>
      </c>
      <c r="T23" s="280">
        <v>6.2</v>
      </c>
      <c r="U23" s="275">
        <v>4</v>
      </c>
      <c r="V23" s="275"/>
      <c r="W23" s="5">
        <f t="shared" si="8"/>
        <v>4.9000000000000004</v>
      </c>
      <c r="X23" s="114">
        <f t="shared" si="212"/>
        <v>4.9000000000000004</v>
      </c>
      <c r="Y23" s="176" t="str">
        <f t="shared" si="10"/>
        <v>4.9</v>
      </c>
      <c r="Z23" s="115" t="str">
        <f t="shared" si="213"/>
        <v>D</v>
      </c>
      <c r="AA23" s="116">
        <f t="shared" si="214"/>
        <v>1</v>
      </c>
      <c r="AB23" s="116" t="str">
        <f t="shared" si="215"/>
        <v>1.0</v>
      </c>
      <c r="AC23" s="61">
        <v>2</v>
      </c>
      <c r="AD23" s="27">
        <v>2</v>
      </c>
      <c r="AE23" s="482">
        <v>7</v>
      </c>
      <c r="AF23" s="483">
        <v>8</v>
      </c>
      <c r="AG23" s="484"/>
      <c r="AH23" s="5">
        <f t="shared" si="14"/>
        <v>7.6</v>
      </c>
      <c r="AI23" s="25">
        <f t="shared" si="15"/>
        <v>7.6</v>
      </c>
      <c r="AJ23" s="176" t="str">
        <f t="shared" si="16"/>
        <v>7.6</v>
      </c>
      <c r="AK23" s="118" t="str">
        <f t="shared" si="17"/>
        <v>B</v>
      </c>
      <c r="AL23" s="117">
        <f t="shared" si="18"/>
        <v>3</v>
      </c>
      <c r="AM23" s="117" t="str">
        <f t="shared" si="19"/>
        <v>3.0</v>
      </c>
      <c r="AN23" s="10">
        <v>3</v>
      </c>
      <c r="AO23" s="314">
        <v>3</v>
      </c>
      <c r="AP23" s="280">
        <v>7.5</v>
      </c>
      <c r="AQ23" s="297">
        <v>7</v>
      </c>
      <c r="AR23" s="197"/>
      <c r="AS23" s="5">
        <f t="shared" si="20"/>
        <v>7.2</v>
      </c>
      <c r="AT23" s="25">
        <f t="shared" si="21"/>
        <v>7.2</v>
      </c>
      <c r="AU23" s="176" t="str">
        <f t="shared" si="22"/>
        <v>7.2</v>
      </c>
      <c r="AV23" s="118" t="str">
        <f t="shared" si="23"/>
        <v>B</v>
      </c>
      <c r="AW23" s="117">
        <f t="shared" si="24"/>
        <v>3</v>
      </c>
      <c r="AX23" s="117" t="str">
        <f t="shared" si="25"/>
        <v>3.0</v>
      </c>
      <c r="AY23" s="292">
        <v>4</v>
      </c>
      <c r="AZ23" s="27">
        <v>4</v>
      </c>
      <c r="BA23" s="280">
        <v>6.2</v>
      </c>
      <c r="BB23" s="275">
        <v>4</v>
      </c>
      <c r="BC23" s="197"/>
      <c r="BD23" s="5">
        <f t="shared" si="26"/>
        <v>4.9000000000000004</v>
      </c>
      <c r="BE23" s="25">
        <f t="shared" si="27"/>
        <v>4.9000000000000004</v>
      </c>
      <c r="BF23" s="176" t="str">
        <f t="shared" si="28"/>
        <v>4.9</v>
      </c>
      <c r="BG23" s="303" t="str">
        <f t="shared" si="216"/>
        <v>D</v>
      </c>
      <c r="BH23" s="116">
        <f t="shared" si="217"/>
        <v>1</v>
      </c>
      <c r="BI23" s="116" t="str">
        <f t="shared" si="218"/>
        <v>1.0</v>
      </c>
      <c r="BJ23" s="306">
        <v>2</v>
      </c>
      <c r="BK23" s="314">
        <v>2</v>
      </c>
      <c r="BL23" s="364">
        <v>7.7</v>
      </c>
      <c r="BM23" s="276">
        <v>7</v>
      </c>
      <c r="BN23" s="201"/>
      <c r="BO23" s="5">
        <f t="shared" si="32"/>
        <v>7.3</v>
      </c>
      <c r="BP23" s="25">
        <f t="shared" si="33"/>
        <v>7.3</v>
      </c>
      <c r="BQ23" s="176" t="str">
        <f t="shared" si="34"/>
        <v>7.3</v>
      </c>
      <c r="BR23" s="303" t="str">
        <f t="shared" si="219"/>
        <v>B</v>
      </c>
      <c r="BS23" s="116">
        <f t="shared" si="220"/>
        <v>3</v>
      </c>
      <c r="BT23" s="116" t="str">
        <f t="shared" si="221"/>
        <v>3.0</v>
      </c>
      <c r="BU23" s="306">
        <v>2</v>
      </c>
      <c r="BV23" s="27">
        <v>2</v>
      </c>
      <c r="BW23" s="280">
        <v>7.2</v>
      </c>
      <c r="BX23" s="297">
        <v>7</v>
      </c>
      <c r="BY23" s="197"/>
      <c r="BZ23" s="5">
        <f t="shared" si="38"/>
        <v>7.1</v>
      </c>
      <c r="CA23" s="25">
        <f t="shared" si="39"/>
        <v>7.1</v>
      </c>
      <c r="CB23" s="176" t="str">
        <f t="shared" si="40"/>
        <v>7.1</v>
      </c>
      <c r="CC23" s="118" t="str">
        <f t="shared" si="41"/>
        <v>B</v>
      </c>
      <c r="CD23" s="117">
        <f t="shared" si="42"/>
        <v>3</v>
      </c>
      <c r="CE23" s="116" t="str">
        <f t="shared" si="222"/>
        <v>3.0</v>
      </c>
      <c r="CF23" s="61">
        <v>3</v>
      </c>
      <c r="CG23" s="27">
        <v>3</v>
      </c>
      <c r="CH23" s="111">
        <f t="shared" si="44"/>
        <v>16</v>
      </c>
      <c r="CI23" s="109">
        <f t="shared" si="45"/>
        <v>2.5</v>
      </c>
      <c r="CJ23" s="105" t="str">
        <f t="shared" si="46"/>
        <v>2.50</v>
      </c>
      <c r="CK23" s="106" t="str">
        <f t="shared" si="47"/>
        <v>Lên lớp</v>
      </c>
      <c r="CL23" s="107">
        <f t="shared" si="48"/>
        <v>16</v>
      </c>
      <c r="CM23" s="108">
        <f t="shared" si="49"/>
        <v>2.5</v>
      </c>
      <c r="CN23" s="106" t="str">
        <f t="shared" si="50"/>
        <v>Lên lớp</v>
      </c>
      <c r="CO23" s="197"/>
      <c r="CP23" s="268">
        <v>6.7</v>
      </c>
      <c r="CQ23" s="245">
        <v>7</v>
      </c>
      <c r="CR23" s="197"/>
      <c r="CS23" s="5">
        <f t="shared" si="51"/>
        <v>6.9</v>
      </c>
      <c r="CT23" s="25">
        <f t="shared" si="52"/>
        <v>6.9</v>
      </c>
      <c r="CU23" s="176" t="str">
        <f t="shared" si="53"/>
        <v>6.9</v>
      </c>
      <c r="CV23" s="194" t="str">
        <f t="shared" si="223"/>
        <v>C+</v>
      </c>
      <c r="CW23" s="218">
        <f t="shared" si="224"/>
        <v>2.5</v>
      </c>
      <c r="CX23" s="116" t="str">
        <f t="shared" si="225"/>
        <v>2.5</v>
      </c>
      <c r="CY23" s="61">
        <v>3</v>
      </c>
      <c r="CZ23" s="27">
        <v>3</v>
      </c>
      <c r="DA23" s="122">
        <v>6</v>
      </c>
      <c r="DB23" s="121">
        <v>6</v>
      </c>
      <c r="DC23" s="121"/>
      <c r="DD23" s="5">
        <f t="shared" si="57"/>
        <v>6</v>
      </c>
      <c r="DE23" s="25">
        <f t="shared" si="58"/>
        <v>6</v>
      </c>
      <c r="DF23" s="176" t="str">
        <f t="shared" si="59"/>
        <v>6.0</v>
      </c>
      <c r="DG23" s="118" t="str">
        <f t="shared" si="60"/>
        <v>C</v>
      </c>
      <c r="DH23" s="117">
        <f t="shared" si="61"/>
        <v>2</v>
      </c>
      <c r="DI23" s="117" t="str">
        <f t="shared" si="62"/>
        <v>2.0</v>
      </c>
      <c r="DJ23" s="10">
        <v>2</v>
      </c>
      <c r="DK23" s="27">
        <v>2</v>
      </c>
      <c r="DL23" s="122">
        <v>7.2</v>
      </c>
      <c r="DM23" s="97">
        <v>7</v>
      </c>
      <c r="DN23" s="299"/>
      <c r="DO23" s="543">
        <f t="shared" si="63"/>
        <v>7.1</v>
      </c>
      <c r="DP23" s="25">
        <f t="shared" si="64"/>
        <v>7.1</v>
      </c>
      <c r="DQ23" s="176" t="str">
        <f t="shared" si="65"/>
        <v>7.1</v>
      </c>
      <c r="DR23" s="118" t="str">
        <f t="shared" si="66"/>
        <v>B</v>
      </c>
      <c r="DS23" s="117">
        <f t="shared" si="67"/>
        <v>3</v>
      </c>
      <c r="DT23" s="117" t="str">
        <f t="shared" si="68"/>
        <v>3.0</v>
      </c>
      <c r="DU23" s="10">
        <v>4</v>
      </c>
      <c r="DV23" s="27">
        <v>4</v>
      </c>
      <c r="DW23" s="508">
        <v>5.6</v>
      </c>
      <c r="DX23" s="97">
        <v>4</v>
      </c>
      <c r="DY23" s="299"/>
      <c r="DZ23" s="5">
        <f t="shared" si="69"/>
        <v>4.5999999999999996</v>
      </c>
      <c r="EA23" s="25">
        <f t="shared" si="70"/>
        <v>4.5999999999999996</v>
      </c>
      <c r="EB23" s="176" t="str">
        <f t="shared" si="71"/>
        <v>4.6</v>
      </c>
      <c r="EC23" s="118" t="str">
        <f t="shared" si="72"/>
        <v>D</v>
      </c>
      <c r="ED23" s="117">
        <f t="shared" si="73"/>
        <v>1</v>
      </c>
      <c r="EE23" s="117" t="str">
        <f t="shared" si="74"/>
        <v>1.0</v>
      </c>
      <c r="EF23" s="10">
        <v>2</v>
      </c>
      <c r="EG23" s="27">
        <v>2</v>
      </c>
      <c r="EH23" s="122">
        <v>5.8</v>
      </c>
      <c r="EI23" s="97">
        <v>4</v>
      </c>
      <c r="EJ23" s="299"/>
      <c r="EK23" s="5">
        <f t="shared" si="75"/>
        <v>4.7</v>
      </c>
      <c r="EL23" s="25">
        <f t="shared" si="76"/>
        <v>4.7</v>
      </c>
      <c r="EM23" s="176" t="str">
        <f t="shared" si="77"/>
        <v>4.7</v>
      </c>
      <c r="EN23" s="118" t="str">
        <f t="shared" si="78"/>
        <v>D</v>
      </c>
      <c r="EO23" s="117">
        <f t="shared" si="79"/>
        <v>1</v>
      </c>
      <c r="EP23" s="117" t="str">
        <f t="shared" si="80"/>
        <v>1.0</v>
      </c>
      <c r="EQ23" s="10">
        <v>2</v>
      </c>
      <c r="ER23" s="27">
        <v>2</v>
      </c>
      <c r="ES23" s="185">
        <v>0</v>
      </c>
      <c r="ET23" s="454"/>
      <c r="EU23" s="549"/>
      <c r="EV23" s="5">
        <f t="shared" si="81"/>
        <v>0</v>
      </c>
      <c r="EW23" s="25">
        <f t="shared" si="82"/>
        <v>0</v>
      </c>
      <c r="EX23" s="176" t="str">
        <f t="shared" si="83"/>
        <v>0.0</v>
      </c>
      <c r="EY23" s="118" t="str">
        <f t="shared" si="84"/>
        <v>F</v>
      </c>
      <c r="EZ23" s="117">
        <f t="shared" si="85"/>
        <v>0</v>
      </c>
      <c r="FA23" s="117" t="str">
        <f t="shared" si="86"/>
        <v>0.0</v>
      </c>
      <c r="FB23" s="10">
        <v>3</v>
      </c>
      <c r="FC23" s="27"/>
      <c r="FD23" s="362">
        <v>6.2</v>
      </c>
      <c r="FE23" s="97">
        <v>4</v>
      </c>
      <c r="FF23" s="97"/>
      <c r="FG23" s="5">
        <f t="shared" si="87"/>
        <v>4.9000000000000004</v>
      </c>
      <c r="FH23" s="25">
        <f t="shared" si="88"/>
        <v>4.9000000000000004</v>
      </c>
      <c r="FI23" s="176" t="str">
        <f t="shared" si="89"/>
        <v>4.9</v>
      </c>
      <c r="FJ23" s="118" t="str">
        <f t="shared" si="90"/>
        <v>D</v>
      </c>
      <c r="FK23" s="117">
        <f t="shared" si="91"/>
        <v>1</v>
      </c>
      <c r="FL23" s="117" t="str">
        <f t="shared" si="92"/>
        <v>1.0</v>
      </c>
      <c r="FM23" s="10">
        <v>2</v>
      </c>
      <c r="FN23" s="27">
        <v>2</v>
      </c>
      <c r="FO23" s="122">
        <v>7</v>
      </c>
      <c r="FP23" s="97">
        <v>5</v>
      </c>
      <c r="FQ23" s="97"/>
      <c r="FR23" s="5">
        <f t="shared" si="93"/>
        <v>5.8</v>
      </c>
      <c r="FS23" s="25">
        <f t="shared" si="94"/>
        <v>5.8</v>
      </c>
      <c r="FT23" s="176" t="str">
        <f t="shared" si="95"/>
        <v>5.8</v>
      </c>
      <c r="FU23" s="118" t="str">
        <f t="shared" si="96"/>
        <v>C</v>
      </c>
      <c r="FV23" s="117">
        <f t="shared" si="97"/>
        <v>2</v>
      </c>
      <c r="FW23" s="117" t="str">
        <f t="shared" si="98"/>
        <v>2.0</v>
      </c>
      <c r="FX23" s="10">
        <v>2</v>
      </c>
      <c r="FY23" s="27">
        <v>2</v>
      </c>
      <c r="FZ23" s="111">
        <f t="shared" si="99"/>
        <v>20</v>
      </c>
      <c r="GA23" s="824">
        <f t="shared" si="100"/>
        <v>1.675</v>
      </c>
      <c r="GB23" s="105" t="str">
        <f t="shared" si="101"/>
        <v>1.68</v>
      </c>
      <c r="GC23" s="121" t="str">
        <f t="shared" si="102"/>
        <v>Lên lớp</v>
      </c>
      <c r="GD23" s="825">
        <f t="shared" si="103"/>
        <v>36</v>
      </c>
      <c r="GE23" s="824">
        <f t="shared" si="104"/>
        <v>2.0416666666666665</v>
      </c>
      <c r="GF23" s="105" t="str">
        <f t="shared" si="105"/>
        <v>2.04</v>
      </c>
      <c r="GG23" s="826">
        <f t="shared" si="106"/>
        <v>33</v>
      </c>
      <c r="GH23" s="827">
        <f t="shared" si="107"/>
        <v>6.3090909090909104</v>
      </c>
      <c r="GI23" s="828">
        <f t="shared" si="108"/>
        <v>2.2272727272727271</v>
      </c>
      <c r="GJ23" s="829" t="str">
        <f t="shared" si="109"/>
        <v>Lên lớp</v>
      </c>
      <c r="GL23" s="187">
        <v>6.2</v>
      </c>
      <c r="GM23" s="97">
        <v>5</v>
      </c>
      <c r="GN23" s="97"/>
      <c r="GO23" s="5">
        <f t="shared" si="120"/>
        <v>5.5</v>
      </c>
      <c r="GP23" s="25">
        <f t="shared" si="121"/>
        <v>5.5</v>
      </c>
      <c r="GQ23" s="176" t="str">
        <f t="shared" si="110"/>
        <v>5.5</v>
      </c>
      <c r="GR23" s="118" t="str">
        <f t="shared" si="111"/>
        <v>C</v>
      </c>
      <c r="GS23" s="117">
        <f t="shared" si="112"/>
        <v>2</v>
      </c>
      <c r="GT23" s="117" t="str">
        <f t="shared" si="113"/>
        <v>2.0</v>
      </c>
      <c r="GU23" s="10">
        <v>4</v>
      </c>
      <c r="GV23" s="27">
        <v>4</v>
      </c>
      <c r="GW23" s="122">
        <v>7.4</v>
      </c>
      <c r="GX23" s="97">
        <v>5</v>
      </c>
      <c r="GY23" s="97"/>
      <c r="GZ23" s="5">
        <f t="shared" si="122"/>
        <v>6</v>
      </c>
      <c r="HA23" s="25">
        <f t="shared" si="123"/>
        <v>6</v>
      </c>
      <c r="HB23" s="176" t="str">
        <f t="shared" si="124"/>
        <v>6.0</v>
      </c>
      <c r="HC23" s="118" t="str">
        <f t="shared" si="125"/>
        <v>C</v>
      </c>
      <c r="HD23" s="117">
        <f t="shared" si="126"/>
        <v>2</v>
      </c>
      <c r="HE23" s="117" t="str">
        <f t="shared" si="127"/>
        <v>2.0</v>
      </c>
      <c r="HF23" s="10">
        <v>3</v>
      </c>
      <c r="HG23" s="27">
        <v>3</v>
      </c>
      <c r="HH23" s="185">
        <v>0</v>
      </c>
      <c r="HI23" s="97"/>
      <c r="HJ23" s="97"/>
      <c r="HK23" s="5">
        <f t="shared" si="128"/>
        <v>0</v>
      </c>
      <c r="HL23" s="25">
        <f t="shared" si="129"/>
        <v>0</v>
      </c>
      <c r="HM23" s="176" t="str">
        <f t="shared" si="130"/>
        <v>0.0</v>
      </c>
      <c r="HN23" s="118" t="str">
        <f t="shared" si="131"/>
        <v>F</v>
      </c>
      <c r="HO23" s="117">
        <f t="shared" si="132"/>
        <v>0</v>
      </c>
      <c r="HP23" s="117" t="str">
        <f t="shared" si="133"/>
        <v>0.0</v>
      </c>
      <c r="HQ23" s="10">
        <v>2</v>
      </c>
      <c r="HR23" s="27"/>
      <c r="HS23" s="31">
        <v>6.6</v>
      </c>
      <c r="HT23" s="800">
        <v>0</v>
      </c>
      <c r="HU23" s="800">
        <v>5</v>
      </c>
      <c r="HV23" s="855">
        <f t="shared" si="134"/>
        <v>2.6</v>
      </c>
      <c r="HW23" s="856">
        <f t="shared" si="135"/>
        <v>5.6</v>
      </c>
      <c r="HX23" s="857" t="str">
        <f t="shared" si="136"/>
        <v>5.6</v>
      </c>
      <c r="HY23" s="858" t="str">
        <f t="shared" si="137"/>
        <v>C</v>
      </c>
      <c r="HZ23" s="859">
        <f t="shared" si="138"/>
        <v>2</v>
      </c>
      <c r="IA23" s="859" t="str">
        <f t="shared" si="139"/>
        <v>2.0</v>
      </c>
      <c r="IB23" s="781">
        <v>2</v>
      </c>
      <c r="IC23" s="860">
        <v>2</v>
      </c>
      <c r="ID23" s="122">
        <v>6.4</v>
      </c>
      <c r="IE23" s="97">
        <v>5</v>
      </c>
      <c r="IF23" s="299"/>
      <c r="IG23" s="5">
        <f t="shared" si="140"/>
        <v>5.6</v>
      </c>
      <c r="IH23" s="25">
        <f t="shared" si="141"/>
        <v>5.6</v>
      </c>
      <c r="II23" s="176" t="str">
        <f t="shared" si="142"/>
        <v>5.6</v>
      </c>
      <c r="IJ23" s="118" t="str">
        <f t="shared" si="143"/>
        <v>C</v>
      </c>
      <c r="IK23" s="117">
        <f t="shared" si="144"/>
        <v>2</v>
      </c>
      <c r="IL23" s="117" t="str">
        <f t="shared" si="145"/>
        <v>2.0</v>
      </c>
      <c r="IM23" s="10">
        <v>2</v>
      </c>
      <c r="IN23" s="27">
        <v>2</v>
      </c>
      <c r="IO23" s="122">
        <v>6.8</v>
      </c>
      <c r="IP23" s="97">
        <v>5</v>
      </c>
      <c r="IQ23" s="97"/>
      <c r="IR23" s="5">
        <f t="shared" si="146"/>
        <v>5.7</v>
      </c>
      <c r="IS23" s="25">
        <f t="shared" si="147"/>
        <v>5.7</v>
      </c>
      <c r="IT23" s="176" t="str">
        <f t="shared" si="148"/>
        <v>5.7</v>
      </c>
      <c r="IU23" s="118" t="str">
        <f t="shared" si="149"/>
        <v>C</v>
      </c>
      <c r="IV23" s="117">
        <f t="shared" si="150"/>
        <v>2</v>
      </c>
      <c r="IW23" s="117" t="str">
        <f t="shared" si="151"/>
        <v>2.0</v>
      </c>
      <c r="IX23" s="10">
        <v>2</v>
      </c>
      <c r="IY23" s="27">
        <v>2</v>
      </c>
      <c r="IZ23" s="122">
        <v>6.1</v>
      </c>
      <c r="JA23" s="97">
        <v>6</v>
      </c>
      <c r="JB23" s="97"/>
      <c r="JC23" s="5">
        <f t="shared" si="152"/>
        <v>6</v>
      </c>
      <c r="JD23" s="25">
        <f t="shared" si="153"/>
        <v>6</v>
      </c>
      <c r="JE23" s="176" t="str">
        <f t="shared" si="154"/>
        <v>6.0</v>
      </c>
      <c r="JF23" s="118" t="str">
        <f t="shared" si="155"/>
        <v>C</v>
      </c>
      <c r="JG23" s="117">
        <f t="shared" si="156"/>
        <v>2</v>
      </c>
      <c r="JH23" s="117" t="str">
        <f t="shared" si="157"/>
        <v>2.0</v>
      </c>
      <c r="JI23" s="10">
        <v>4</v>
      </c>
      <c r="JJ23" s="27">
        <v>4</v>
      </c>
      <c r="JK23" s="122">
        <v>7.4</v>
      </c>
      <c r="JL23" s="97">
        <v>8</v>
      </c>
      <c r="JM23" s="97"/>
      <c r="JN23" s="5">
        <f t="shared" si="158"/>
        <v>7.8</v>
      </c>
      <c r="JO23" s="25">
        <f t="shared" si="159"/>
        <v>7.8</v>
      </c>
      <c r="JP23" s="176" t="str">
        <f t="shared" si="160"/>
        <v>7.8</v>
      </c>
      <c r="JQ23" s="118" t="str">
        <f t="shared" si="161"/>
        <v>B</v>
      </c>
      <c r="JR23" s="117">
        <f t="shared" si="162"/>
        <v>3</v>
      </c>
      <c r="JS23" s="117" t="str">
        <f t="shared" si="163"/>
        <v>3.0</v>
      </c>
      <c r="JT23" s="10">
        <v>2</v>
      </c>
      <c r="JU23" s="27">
        <v>2</v>
      </c>
      <c r="JV23" s="884">
        <f t="shared" si="164"/>
        <v>21</v>
      </c>
      <c r="JW23" s="885">
        <f t="shared" si="165"/>
        <v>1.9047619047619047</v>
      </c>
      <c r="JX23" s="886" t="str">
        <f t="shared" si="166"/>
        <v>1.90</v>
      </c>
      <c r="JY23" s="521" t="str">
        <f t="shared" si="167"/>
        <v>Lên lớp</v>
      </c>
      <c r="JZ23" s="887">
        <f t="shared" si="168"/>
        <v>57</v>
      </c>
      <c r="KA23" s="885">
        <f t="shared" si="169"/>
        <v>1.9912280701754386</v>
      </c>
      <c r="KB23" s="886" t="str">
        <f t="shared" si="170"/>
        <v>1.99</v>
      </c>
      <c r="KC23" s="888">
        <f t="shared" si="171"/>
        <v>19</v>
      </c>
      <c r="KD23" s="889">
        <f t="shared" si="172"/>
        <v>5.9684210526315793</v>
      </c>
      <c r="KE23" s="890">
        <f t="shared" si="173"/>
        <v>2.1052631578947367</v>
      </c>
      <c r="KF23" s="891">
        <f t="shared" si="174"/>
        <v>52</v>
      </c>
      <c r="KG23" s="892">
        <f t="shared" si="175"/>
        <v>6.1846153846153848</v>
      </c>
      <c r="KH23" s="893">
        <f t="shared" si="176"/>
        <v>2.1826923076923075</v>
      </c>
      <c r="KI23" s="521" t="str">
        <f t="shared" si="177"/>
        <v>Lên lớp</v>
      </c>
      <c r="KJ23" s="424"/>
      <c r="KK23" s="31">
        <v>5.7</v>
      </c>
      <c r="KL23" s="800">
        <v>8</v>
      </c>
      <c r="KM23" s="5"/>
      <c r="KN23" s="5">
        <f t="shared" si="178"/>
        <v>7.1</v>
      </c>
      <c r="KO23" s="25">
        <f t="shared" si="114"/>
        <v>7.1</v>
      </c>
      <c r="KP23" s="176" t="str">
        <f t="shared" si="179"/>
        <v>7.1</v>
      </c>
      <c r="KQ23" s="118" t="str">
        <f t="shared" si="115"/>
        <v>B</v>
      </c>
      <c r="KR23" s="117">
        <f t="shared" si="180"/>
        <v>3</v>
      </c>
      <c r="KS23" s="117" t="str">
        <f t="shared" si="116"/>
        <v>3.0</v>
      </c>
      <c r="KT23" s="10">
        <v>2</v>
      </c>
      <c r="KU23" s="27">
        <v>2</v>
      </c>
      <c r="KV23" s="31">
        <v>7.8</v>
      </c>
      <c r="KW23" s="800">
        <v>6</v>
      </c>
      <c r="KX23" s="5"/>
      <c r="KY23" s="855">
        <f t="shared" si="181"/>
        <v>6.7</v>
      </c>
      <c r="KZ23" s="856">
        <f t="shared" si="182"/>
        <v>6.7</v>
      </c>
      <c r="LA23" s="857" t="str">
        <f t="shared" si="183"/>
        <v>6.7</v>
      </c>
      <c r="LB23" s="858" t="str">
        <f t="shared" si="184"/>
        <v>C+</v>
      </c>
      <c r="LC23" s="859">
        <f t="shared" si="185"/>
        <v>2.5</v>
      </c>
      <c r="LD23" s="859" t="str">
        <f t="shared" si="186"/>
        <v>2.5</v>
      </c>
      <c r="LE23" s="781">
        <v>2</v>
      </c>
      <c r="LF23" s="860">
        <v>2</v>
      </c>
      <c r="LG23" s="122">
        <v>5.3</v>
      </c>
      <c r="LH23" s="97">
        <v>6</v>
      </c>
      <c r="LI23" s="97"/>
      <c r="LJ23" s="760">
        <f t="shared" si="187"/>
        <v>5.7</v>
      </c>
      <c r="LK23" s="761">
        <f t="shared" si="188"/>
        <v>5.7</v>
      </c>
      <c r="LL23" s="762" t="str">
        <f t="shared" si="189"/>
        <v>5.7</v>
      </c>
      <c r="LM23" s="763" t="str">
        <f t="shared" si="190"/>
        <v>C</v>
      </c>
      <c r="LN23" s="764">
        <f t="shared" si="191"/>
        <v>2</v>
      </c>
      <c r="LO23" s="764" t="str">
        <f t="shared" si="192"/>
        <v>2.0</v>
      </c>
      <c r="LP23" s="765">
        <v>3</v>
      </c>
      <c r="LQ23" s="766">
        <v>3</v>
      </c>
      <c r="LR23" s="31">
        <v>6</v>
      </c>
      <c r="LS23" s="800">
        <v>5</v>
      </c>
      <c r="LT23" s="5"/>
      <c r="LU23" s="855">
        <f t="shared" si="193"/>
        <v>5.4</v>
      </c>
      <c r="LV23" s="856">
        <f t="shared" si="194"/>
        <v>5.4</v>
      </c>
      <c r="LW23" s="857" t="str">
        <f t="shared" si="195"/>
        <v>5.4</v>
      </c>
      <c r="LX23" s="858" t="str">
        <f t="shared" si="117"/>
        <v>D+</v>
      </c>
      <c r="LY23" s="859">
        <f t="shared" si="118"/>
        <v>1.5</v>
      </c>
      <c r="LZ23" s="859" t="str">
        <f t="shared" si="119"/>
        <v>1.5</v>
      </c>
      <c r="MA23" s="781">
        <v>2</v>
      </c>
      <c r="MB23" s="860">
        <v>2</v>
      </c>
      <c r="MC23" s="1668">
        <v>6.6</v>
      </c>
      <c r="MD23" s="1694">
        <v>6</v>
      </c>
      <c r="ME23" s="9"/>
      <c r="MF23" s="855">
        <f t="shared" si="196"/>
        <v>6.2</v>
      </c>
      <c r="MG23" s="856">
        <f t="shared" si="197"/>
        <v>6.2</v>
      </c>
      <c r="MH23" s="1312" t="str">
        <f t="shared" si="198"/>
        <v>6.2</v>
      </c>
      <c r="MI23" s="858" t="str">
        <f t="shared" si="199"/>
        <v>C</v>
      </c>
      <c r="MJ23" s="859">
        <f t="shared" si="200"/>
        <v>2</v>
      </c>
      <c r="MK23" s="859" t="str">
        <f t="shared" si="201"/>
        <v>2.0</v>
      </c>
      <c r="ML23" s="781">
        <v>4</v>
      </c>
      <c r="MM23" s="860">
        <v>4</v>
      </c>
      <c r="MN23" s="1313">
        <v>6.2</v>
      </c>
      <c r="MO23" s="522">
        <v>6</v>
      </c>
      <c r="MP23" s="522"/>
      <c r="MQ23" s="855">
        <f t="shared" si="202"/>
        <v>6.1</v>
      </c>
      <c r="MR23" s="856">
        <f t="shared" si="203"/>
        <v>6.1</v>
      </c>
      <c r="MS23" s="1312" t="str">
        <f t="shared" si="204"/>
        <v>6.1</v>
      </c>
      <c r="MT23" s="858" t="str">
        <f t="shared" si="205"/>
        <v>C</v>
      </c>
      <c r="MU23" s="859">
        <f t="shared" si="206"/>
        <v>2</v>
      </c>
      <c r="MV23" s="859" t="str">
        <f t="shared" si="207"/>
        <v>2.0</v>
      </c>
      <c r="MW23" s="781">
        <v>2</v>
      </c>
      <c r="MX23" s="860">
        <v>2</v>
      </c>
      <c r="MY23" s="1719">
        <f t="shared" si="208"/>
        <v>15</v>
      </c>
      <c r="MZ23" s="1720">
        <f t="shared" si="209"/>
        <v>2.1333333333333333</v>
      </c>
      <c r="NA23" s="1721" t="str">
        <f t="shared" si="210"/>
        <v>2.13</v>
      </c>
    </row>
    <row r="24" spans="1:365" ht="21" customHeight="1" x14ac:dyDescent="0.25">
      <c r="A24" s="221">
        <v>31</v>
      </c>
      <c r="B24" s="231" t="s">
        <v>152</v>
      </c>
      <c r="C24" s="232" t="s">
        <v>485</v>
      </c>
      <c r="D24" s="319" t="s">
        <v>486</v>
      </c>
      <c r="E24" s="320" t="s">
        <v>151</v>
      </c>
      <c r="F24" s="606" t="s">
        <v>487</v>
      </c>
      <c r="G24" s="321" t="s">
        <v>488</v>
      </c>
      <c r="H24" s="322" t="s">
        <v>17</v>
      </c>
      <c r="I24" s="325" t="s">
        <v>39</v>
      </c>
      <c r="J24" s="468">
        <v>5.5</v>
      </c>
      <c r="K24" s="204" t="str">
        <f t="shared" si="0"/>
        <v>5.5</v>
      </c>
      <c r="L24" s="469" t="str">
        <f t="shared" si="1"/>
        <v>C</v>
      </c>
      <c r="M24" s="470">
        <f t="shared" si="2"/>
        <v>2</v>
      </c>
      <c r="N24" s="76" t="str">
        <f t="shared" si="211"/>
        <v>2.0</v>
      </c>
      <c r="O24" s="1187">
        <v>7</v>
      </c>
      <c r="P24" s="176" t="str">
        <f t="shared" si="4"/>
        <v>7.0</v>
      </c>
      <c r="Q24" s="118" t="str">
        <f t="shared" si="5"/>
        <v>B</v>
      </c>
      <c r="R24" s="117">
        <f t="shared" si="6"/>
        <v>3</v>
      </c>
      <c r="S24" s="1192" t="str">
        <f t="shared" si="7"/>
        <v>3.0</v>
      </c>
      <c r="T24" s="1190">
        <v>5.9</v>
      </c>
      <c r="U24" s="75">
        <v>6</v>
      </c>
      <c r="V24" s="190"/>
      <c r="W24" s="60">
        <f t="shared" ref="W24:W25" si="226">ROUND((T24*0.4+U24*0.6),1)</f>
        <v>6</v>
      </c>
      <c r="X24" s="114">
        <f t="shared" ref="X24:X25" si="227">ROUND(MAX((T24*0.4+U24*0.6),(T24*0.4+V24*0.6)),1)</f>
        <v>6</v>
      </c>
      <c r="Y24" s="204" t="str">
        <f t="shared" ref="Y24:Y25" si="228">TEXT(X24,"0.0")</f>
        <v>6.0</v>
      </c>
      <c r="Z24" s="115" t="str">
        <f t="shared" ref="Z24:Z25" si="229">IF(X24&gt;=8.5,"A",IF(X24&gt;=8,"B+",IF(X24&gt;=7,"B",IF(X24&gt;=6.5,"C+",IF(X24&gt;=5.5,"C",IF(X24&gt;=5,"D+",IF(X24&gt;=4,"D","F")))))))</f>
        <v>C</v>
      </c>
      <c r="AA24" s="116">
        <f t="shared" ref="AA24:AA25" si="230">IF(Z24="A",4,IF(Z24="B+",3.5,IF(Z24="B",3,IF(Z24="C+",2.5,IF(Z24="C",2,IF(Z24="D+",1.5,IF(Z24="D",1,0)))))))</f>
        <v>2</v>
      </c>
      <c r="AB24" s="116" t="str">
        <f t="shared" ref="AB24:AB25" si="231">TEXT(AA24,"0.0")</f>
        <v>2.0</v>
      </c>
      <c r="AC24" s="61">
        <v>2</v>
      </c>
      <c r="AD24" s="120">
        <v>2</v>
      </c>
      <c r="AE24" s="479">
        <v>6.4</v>
      </c>
      <c r="AF24" s="480">
        <v>4</v>
      </c>
      <c r="AG24" s="481"/>
      <c r="AH24" s="60">
        <f t="shared" ref="AH24:AH25" si="232">ROUND((AE24*0.4+AF24*0.6),1)</f>
        <v>5</v>
      </c>
      <c r="AI24" s="114">
        <f t="shared" ref="AI24:AI25" si="233">ROUND(MAX((AE24*0.4+AF24*0.6),(AE24*0.4+AG24*0.6)),1)</f>
        <v>5</v>
      </c>
      <c r="AJ24" s="204" t="str">
        <f t="shared" ref="AJ24:AJ25" si="234">TEXT(AI24,"0.0")</f>
        <v>5.0</v>
      </c>
      <c r="AK24" s="115" t="str">
        <f t="shared" ref="AK24:AK25" si="235">IF(AI24&gt;=8.5,"A",IF(AI24&gt;=8,"B+",IF(AI24&gt;=7,"B",IF(AI24&gt;=6.5,"C+",IF(AI24&gt;=5.5,"C",IF(AI24&gt;=5,"D+",IF(AI24&gt;=4,"D","F")))))))</f>
        <v>D+</v>
      </c>
      <c r="AL24" s="116">
        <f t="shared" ref="AL24:AL25" si="236">IF(AK24="A",4,IF(AK24="B+",3.5,IF(AK24="B",3,IF(AK24="C+",2.5,IF(AK24="C",2,IF(AK24="D+",1.5,IF(AK24="D",1,0)))))))</f>
        <v>1.5</v>
      </c>
      <c r="AM24" s="116" t="str">
        <f t="shared" ref="AM24:AM25" si="237">TEXT(AL24,"0.0")</f>
        <v>1.5</v>
      </c>
      <c r="AN24" s="61">
        <v>3</v>
      </c>
      <c r="AO24" s="472">
        <v>3</v>
      </c>
      <c r="AP24" s="473">
        <v>8</v>
      </c>
      <c r="AQ24" s="75">
        <v>7</v>
      </c>
      <c r="AR24" s="190"/>
      <c r="AS24" s="60">
        <f t="shared" si="20"/>
        <v>7.4</v>
      </c>
      <c r="AT24" s="114">
        <f t="shared" si="21"/>
        <v>7.4</v>
      </c>
      <c r="AU24" s="204" t="str">
        <f t="shared" ref="AU24:AU25" si="238">TEXT(AT24,"0.0")</f>
        <v>7.4</v>
      </c>
      <c r="AV24" s="115" t="str">
        <f t="shared" ref="AV24:AV25" si="239">IF(AT24&gt;=8.5,"A",IF(AT24&gt;=8,"B+",IF(AT24&gt;=7,"B",IF(AT24&gt;=6.5,"C+",IF(AT24&gt;=5.5,"C",IF(AT24&gt;=5,"D+",IF(AT24&gt;=4,"D","F")))))))</f>
        <v>B</v>
      </c>
      <c r="AW24" s="116">
        <f t="shared" ref="AW24:AW25" si="240">IF(AV24="A",4,IF(AV24="B+",3.5,IF(AV24="B",3,IF(AV24="C+",2.5,IF(AV24="C",2,IF(AV24="D+",1.5,IF(AV24="D",1,0)))))))</f>
        <v>3</v>
      </c>
      <c r="AX24" s="116" t="str">
        <f t="shared" ref="AX24:AX25" si="241">TEXT(AW24,"0.0")</f>
        <v>3.0</v>
      </c>
      <c r="AY24" s="61">
        <v>4</v>
      </c>
      <c r="AZ24" s="120">
        <v>4</v>
      </c>
      <c r="BA24" s="474">
        <v>8.1999999999999993</v>
      </c>
      <c r="BB24" s="276">
        <v>7</v>
      </c>
      <c r="BC24" s="201"/>
      <c r="BD24" s="60">
        <f t="shared" si="26"/>
        <v>7.5</v>
      </c>
      <c r="BE24" s="114">
        <f t="shared" si="27"/>
        <v>7.5</v>
      </c>
      <c r="BF24" s="204" t="str">
        <f t="shared" si="28"/>
        <v>7.5</v>
      </c>
      <c r="BG24" s="329" t="str">
        <f t="shared" si="216"/>
        <v>B</v>
      </c>
      <c r="BH24" s="330">
        <f t="shared" si="217"/>
        <v>3</v>
      </c>
      <c r="BI24" s="330" t="str">
        <f t="shared" si="218"/>
        <v>3.0</v>
      </c>
      <c r="BJ24" s="331">
        <v>2</v>
      </c>
      <c r="BK24" s="472">
        <v>2</v>
      </c>
      <c r="BL24" s="475">
        <v>8</v>
      </c>
      <c r="BM24" s="298">
        <v>8</v>
      </c>
      <c r="BN24" s="200"/>
      <c r="BO24" s="391">
        <f t="shared" ref="BO24:BO25" si="242">ROUND((BL24*0.4+BM24*0.6),1)</f>
        <v>8</v>
      </c>
      <c r="BP24" s="392">
        <f t="shared" ref="BP24:BP25" si="243">ROUND(MAX((BL24*0.4+BM24*0.6),(BL24*0.4+BN24*0.6)),1)</f>
        <v>8</v>
      </c>
      <c r="BQ24" s="476" t="str">
        <f t="shared" ref="BQ24:BQ25" si="244">TEXT(BP24,"0.0")</f>
        <v>8.0</v>
      </c>
      <c r="BR24" s="393" t="str">
        <f t="shared" ref="BR24:BR25" si="245">IF(BP24&gt;=8.5,"A",IF(BP24&gt;=8,"B+",IF(BP24&gt;=7,"B",IF(BP24&gt;=6.5,"C+",IF(BP24&gt;=5.5,"C",IF(BP24&gt;=5,"D+",IF(BP24&gt;=4,"D","F")))))))</f>
        <v>B+</v>
      </c>
      <c r="BS24" s="330">
        <f t="shared" ref="BS24:BS25" si="246">IF(BR24="A",4,IF(BR24="B+",3.5,IF(BR24="B",3,IF(BR24="C+",2.5,IF(BR24="C",2,IF(BR24="D+",1.5,IF(BR24="D",1,0)))))))</f>
        <v>3.5</v>
      </c>
      <c r="BT24" s="330" t="str">
        <f t="shared" ref="BT24:BT25" si="247">TEXT(BS24,"0.0")</f>
        <v>3.5</v>
      </c>
      <c r="BU24" s="394">
        <v>2</v>
      </c>
      <c r="BV24" s="477">
        <v>2</v>
      </c>
      <c r="BW24" s="471">
        <v>7.8</v>
      </c>
      <c r="BX24" s="75">
        <v>4</v>
      </c>
      <c r="BY24" s="463"/>
      <c r="BZ24" s="60">
        <f t="shared" si="38"/>
        <v>5.5</v>
      </c>
      <c r="CA24" s="114">
        <f t="shared" si="39"/>
        <v>5.5</v>
      </c>
      <c r="CB24" s="204" t="str">
        <f t="shared" si="40"/>
        <v>5.5</v>
      </c>
      <c r="CC24" s="115" t="str">
        <f t="shared" si="41"/>
        <v>C</v>
      </c>
      <c r="CD24" s="116">
        <f t="shared" si="42"/>
        <v>2</v>
      </c>
      <c r="CE24" s="116" t="str">
        <f t="shared" si="222"/>
        <v>2.0</v>
      </c>
      <c r="CF24" s="61">
        <v>3</v>
      </c>
      <c r="CG24" s="120">
        <v>3</v>
      </c>
      <c r="CH24" s="175">
        <f t="shared" si="44"/>
        <v>16</v>
      </c>
      <c r="CI24" s="395">
        <f t="shared" si="45"/>
        <v>2.46875</v>
      </c>
      <c r="CJ24" s="396" t="str">
        <f t="shared" si="46"/>
        <v>2.47</v>
      </c>
      <c r="CK24" s="397" t="str">
        <f t="shared" si="47"/>
        <v>Lên lớp</v>
      </c>
      <c r="CL24" s="398">
        <f t="shared" si="48"/>
        <v>16</v>
      </c>
      <c r="CM24" s="399">
        <f t="shared" si="49"/>
        <v>2.46875</v>
      </c>
      <c r="CN24" s="397" t="str">
        <f t="shared" si="50"/>
        <v>Lên lớp</v>
      </c>
      <c r="CO24" s="478"/>
      <c r="CP24" s="462">
        <v>7.3</v>
      </c>
      <c r="CQ24" s="75">
        <v>8</v>
      </c>
      <c r="CR24" s="463"/>
      <c r="CS24" s="60">
        <f t="shared" si="51"/>
        <v>7.7</v>
      </c>
      <c r="CT24" s="114">
        <f t="shared" si="52"/>
        <v>7.7</v>
      </c>
      <c r="CU24" s="204" t="str">
        <f t="shared" si="53"/>
        <v>7.7</v>
      </c>
      <c r="CV24" s="194" t="str">
        <f t="shared" si="223"/>
        <v>B</v>
      </c>
      <c r="CW24" s="218">
        <f t="shared" si="224"/>
        <v>3</v>
      </c>
      <c r="CX24" s="116" t="str">
        <f t="shared" si="225"/>
        <v>3.0</v>
      </c>
      <c r="CY24" s="61">
        <v>3</v>
      </c>
      <c r="CZ24" s="120">
        <v>3</v>
      </c>
      <c r="DA24" s="80">
        <v>5.6</v>
      </c>
      <c r="DB24" s="79">
        <v>5</v>
      </c>
      <c r="DC24" s="79"/>
      <c r="DD24" s="60">
        <f t="shared" si="57"/>
        <v>5.2</v>
      </c>
      <c r="DE24" s="114">
        <f t="shared" si="58"/>
        <v>5.2</v>
      </c>
      <c r="DF24" s="204" t="str">
        <f t="shared" si="59"/>
        <v>5.2</v>
      </c>
      <c r="DG24" s="115" t="str">
        <f t="shared" si="60"/>
        <v>D+</v>
      </c>
      <c r="DH24" s="116">
        <f t="shared" si="61"/>
        <v>1.5</v>
      </c>
      <c r="DI24" s="116" t="str">
        <f t="shared" si="62"/>
        <v>1.5</v>
      </c>
      <c r="DJ24" s="61">
        <v>2</v>
      </c>
      <c r="DK24" s="120">
        <v>2</v>
      </c>
      <c r="DL24" s="485">
        <v>7</v>
      </c>
      <c r="DM24" s="507">
        <v>8</v>
      </c>
      <c r="DN24" s="542"/>
      <c r="DO24" s="543">
        <f t="shared" si="63"/>
        <v>7.6</v>
      </c>
      <c r="DP24" s="25">
        <f t="shared" si="64"/>
        <v>7.6</v>
      </c>
      <c r="DQ24" s="176" t="str">
        <f t="shared" si="65"/>
        <v>7.6</v>
      </c>
      <c r="DR24" s="118" t="str">
        <f t="shared" si="66"/>
        <v>B</v>
      </c>
      <c r="DS24" s="117">
        <f t="shared" si="67"/>
        <v>3</v>
      </c>
      <c r="DT24" s="117" t="str">
        <f t="shared" si="68"/>
        <v>3.0</v>
      </c>
      <c r="DU24" s="10">
        <v>4</v>
      </c>
      <c r="DV24" s="27">
        <v>4</v>
      </c>
      <c r="DW24" s="509">
        <v>7.4</v>
      </c>
      <c r="DX24" s="486">
        <v>6</v>
      </c>
      <c r="DY24" s="539"/>
      <c r="DZ24" s="5">
        <f t="shared" si="69"/>
        <v>6.6</v>
      </c>
      <c r="EA24" s="25">
        <f t="shared" si="70"/>
        <v>6.6</v>
      </c>
      <c r="EB24" s="176" t="str">
        <f t="shared" si="71"/>
        <v>6.6</v>
      </c>
      <c r="EC24" s="118" t="str">
        <f t="shared" si="72"/>
        <v>C+</v>
      </c>
      <c r="ED24" s="117">
        <f t="shared" si="73"/>
        <v>2.5</v>
      </c>
      <c r="EE24" s="117" t="str">
        <f t="shared" si="74"/>
        <v>2.5</v>
      </c>
      <c r="EF24" s="10">
        <v>2</v>
      </c>
      <c r="EG24" s="27">
        <v>2</v>
      </c>
      <c r="EH24" s="80">
        <v>7.4</v>
      </c>
      <c r="EI24" s="219">
        <v>2</v>
      </c>
      <c r="EJ24" s="300"/>
      <c r="EK24" s="5">
        <f t="shared" si="75"/>
        <v>4.2</v>
      </c>
      <c r="EL24" s="25">
        <f t="shared" si="76"/>
        <v>4.2</v>
      </c>
      <c r="EM24" s="176" t="str">
        <f t="shared" si="77"/>
        <v>4.2</v>
      </c>
      <c r="EN24" s="118" t="str">
        <f t="shared" si="78"/>
        <v>D</v>
      </c>
      <c r="EO24" s="117">
        <f t="shared" si="79"/>
        <v>1</v>
      </c>
      <c r="EP24" s="117" t="str">
        <f t="shared" si="80"/>
        <v>1.0</v>
      </c>
      <c r="EQ24" s="10">
        <v>2</v>
      </c>
      <c r="ER24" s="27">
        <v>2</v>
      </c>
      <c r="ES24" s="80">
        <v>7.6</v>
      </c>
      <c r="ET24" s="219">
        <v>6</v>
      </c>
      <c r="EU24" s="550"/>
      <c r="EV24" s="5">
        <f t="shared" si="81"/>
        <v>6.6</v>
      </c>
      <c r="EW24" s="25">
        <f t="shared" si="82"/>
        <v>6.6</v>
      </c>
      <c r="EX24" s="176" t="str">
        <f t="shared" si="83"/>
        <v>6.6</v>
      </c>
      <c r="EY24" s="118" t="str">
        <f t="shared" si="84"/>
        <v>C+</v>
      </c>
      <c r="EZ24" s="117">
        <f t="shared" si="85"/>
        <v>2.5</v>
      </c>
      <c r="FA24" s="117" t="str">
        <f t="shared" si="86"/>
        <v>2.5</v>
      </c>
      <c r="FB24" s="10">
        <v>3</v>
      </c>
      <c r="FC24" s="27">
        <v>3</v>
      </c>
      <c r="FD24" s="541">
        <v>7.4</v>
      </c>
      <c r="FE24" s="522">
        <v>8</v>
      </c>
      <c r="FF24" s="522"/>
      <c r="FG24" s="5">
        <f t="shared" si="87"/>
        <v>7.8</v>
      </c>
      <c r="FH24" s="25">
        <f t="shared" si="88"/>
        <v>7.8</v>
      </c>
      <c r="FI24" s="176" t="str">
        <f t="shared" si="89"/>
        <v>7.8</v>
      </c>
      <c r="FJ24" s="118" t="str">
        <f t="shared" si="90"/>
        <v>B</v>
      </c>
      <c r="FK24" s="117">
        <f t="shared" si="91"/>
        <v>3</v>
      </c>
      <c r="FL24" s="117" t="str">
        <f t="shared" si="92"/>
        <v>3.0</v>
      </c>
      <c r="FM24" s="10">
        <v>2</v>
      </c>
      <c r="FN24" s="27">
        <v>2</v>
      </c>
      <c r="FO24" s="520">
        <v>7.4</v>
      </c>
      <c r="FP24" s="521">
        <v>8</v>
      </c>
      <c r="FQ24" s="521"/>
      <c r="FR24" s="5">
        <f t="shared" si="93"/>
        <v>7.8</v>
      </c>
      <c r="FS24" s="25">
        <f t="shared" si="94"/>
        <v>7.8</v>
      </c>
      <c r="FT24" s="176" t="str">
        <f t="shared" si="95"/>
        <v>7.8</v>
      </c>
      <c r="FU24" s="118" t="str">
        <f t="shared" si="96"/>
        <v>B</v>
      </c>
      <c r="FV24" s="117">
        <f t="shared" si="97"/>
        <v>3</v>
      </c>
      <c r="FW24" s="117" t="str">
        <f t="shared" si="98"/>
        <v>3.0</v>
      </c>
      <c r="FX24" s="10">
        <v>2</v>
      </c>
      <c r="FY24" s="27">
        <v>2</v>
      </c>
      <c r="FZ24" s="111">
        <f t="shared" si="99"/>
        <v>20</v>
      </c>
      <c r="GA24" s="824">
        <f t="shared" si="100"/>
        <v>2.5249999999999999</v>
      </c>
      <c r="GB24" s="105" t="str">
        <f t="shared" si="101"/>
        <v>2.53</v>
      </c>
      <c r="GC24" s="121" t="str">
        <f t="shared" si="102"/>
        <v>Lên lớp</v>
      </c>
      <c r="GD24" s="825">
        <f t="shared" si="103"/>
        <v>36</v>
      </c>
      <c r="GE24" s="824">
        <f t="shared" si="104"/>
        <v>2.5</v>
      </c>
      <c r="GF24" s="105" t="str">
        <f t="shared" si="105"/>
        <v>2.50</v>
      </c>
      <c r="GG24" s="826">
        <f t="shared" si="106"/>
        <v>36</v>
      </c>
      <c r="GH24" s="827">
        <f t="shared" si="107"/>
        <v>6.6833333333333336</v>
      </c>
      <c r="GI24" s="828">
        <f t="shared" si="108"/>
        <v>2.5</v>
      </c>
      <c r="GJ24" s="829" t="str">
        <f t="shared" si="109"/>
        <v>Lên lớp</v>
      </c>
      <c r="GL24" s="187">
        <v>7.3</v>
      </c>
      <c r="GM24" s="97">
        <v>7</v>
      </c>
      <c r="GN24" s="97"/>
      <c r="GO24" s="5">
        <f t="shared" si="120"/>
        <v>7.1</v>
      </c>
      <c r="GP24" s="25">
        <f t="shared" si="121"/>
        <v>7.1</v>
      </c>
      <c r="GQ24" s="176" t="str">
        <f t="shared" si="110"/>
        <v>7.1</v>
      </c>
      <c r="GR24" s="118" t="str">
        <f t="shared" si="111"/>
        <v>B</v>
      </c>
      <c r="GS24" s="117">
        <f t="shared" si="112"/>
        <v>3</v>
      </c>
      <c r="GT24" s="117" t="str">
        <f t="shared" si="113"/>
        <v>3.0</v>
      </c>
      <c r="GU24" s="10">
        <v>4</v>
      </c>
      <c r="GV24" s="27">
        <v>4</v>
      </c>
      <c r="GW24" s="122">
        <v>8</v>
      </c>
      <c r="GX24" s="97">
        <v>7</v>
      </c>
      <c r="GY24" s="97"/>
      <c r="GZ24" s="5">
        <f t="shared" si="122"/>
        <v>7.4</v>
      </c>
      <c r="HA24" s="25">
        <f t="shared" si="123"/>
        <v>7.4</v>
      </c>
      <c r="HB24" s="176" t="str">
        <f t="shared" si="124"/>
        <v>7.4</v>
      </c>
      <c r="HC24" s="118" t="str">
        <f t="shared" si="125"/>
        <v>B</v>
      </c>
      <c r="HD24" s="117">
        <f t="shared" si="126"/>
        <v>3</v>
      </c>
      <c r="HE24" s="117" t="str">
        <f t="shared" si="127"/>
        <v>3.0</v>
      </c>
      <c r="HF24" s="10">
        <v>3</v>
      </c>
      <c r="HG24" s="27">
        <v>3</v>
      </c>
      <c r="HH24" s="122">
        <v>7.3</v>
      </c>
      <c r="HI24" s="97">
        <v>8</v>
      </c>
      <c r="HJ24" s="97"/>
      <c r="HK24" s="5">
        <f t="shared" si="128"/>
        <v>7.7</v>
      </c>
      <c r="HL24" s="25">
        <f t="shared" si="129"/>
        <v>7.7</v>
      </c>
      <c r="HM24" s="176" t="str">
        <f t="shared" si="130"/>
        <v>7.7</v>
      </c>
      <c r="HN24" s="118" t="str">
        <f t="shared" si="131"/>
        <v>B</v>
      </c>
      <c r="HO24" s="117">
        <f t="shared" si="132"/>
        <v>3</v>
      </c>
      <c r="HP24" s="117" t="str">
        <f t="shared" si="133"/>
        <v>3.0</v>
      </c>
      <c r="HQ24" s="10">
        <v>2</v>
      </c>
      <c r="HR24" s="27">
        <v>2</v>
      </c>
      <c r="HS24" s="31">
        <v>8</v>
      </c>
      <c r="HT24" s="800">
        <v>7</v>
      </c>
      <c r="HU24" s="800"/>
      <c r="HV24" s="855">
        <f t="shared" si="134"/>
        <v>7.4</v>
      </c>
      <c r="HW24" s="856">
        <f t="shared" si="135"/>
        <v>7.4</v>
      </c>
      <c r="HX24" s="857" t="str">
        <f t="shared" si="136"/>
        <v>7.4</v>
      </c>
      <c r="HY24" s="858" t="str">
        <f t="shared" si="137"/>
        <v>B</v>
      </c>
      <c r="HZ24" s="859">
        <f t="shared" si="138"/>
        <v>3</v>
      </c>
      <c r="IA24" s="859" t="str">
        <f t="shared" si="139"/>
        <v>3.0</v>
      </c>
      <c r="IB24" s="781">
        <v>2</v>
      </c>
      <c r="IC24" s="860">
        <v>2</v>
      </c>
      <c r="ID24" s="783">
        <v>7</v>
      </c>
      <c r="IE24" s="507">
        <v>6</v>
      </c>
      <c r="IF24" s="542"/>
      <c r="IG24" s="5">
        <f t="shared" si="140"/>
        <v>6.4</v>
      </c>
      <c r="IH24" s="25">
        <f t="shared" si="141"/>
        <v>6.4</v>
      </c>
      <c r="II24" s="176" t="str">
        <f t="shared" si="142"/>
        <v>6.4</v>
      </c>
      <c r="IJ24" s="118" t="str">
        <f t="shared" si="143"/>
        <v>C</v>
      </c>
      <c r="IK24" s="117">
        <f t="shared" si="144"/>
        <v>2</v>
      </c>
      <c r="IL24" s="117" t="str">
        <f t="shared" si="145"/>
        <v>2.0</v>
      </c>
      <c r="IM24" s="10">
        <v>2</v>
      </c>
      <c r="IN24" s="27">
        <v>2</v>
      </c>
      <c r="IO24" s="122">
        <v>8</v>
      </c>
      <c r="IP24" s="97">
        <v>6</v>
      </c>
      <c r="IQ24" s="97"/>
      <c r="IR24" s="5">
        <f t="shared" si="146"/>
        <v>6.8</v>
      </c>
      <c r="IS24" s="25">
        <f t="shared" si="147"/>
        <v>6.8</v>
      </c>
      <c r="IT24" s="176" t="str">
        <f t="shared" si="148"/>
        <v>6.8</v>
      </c>
      <c r="IU24" s="118" t="str">
        <f t="shared" si="149"/>
        <v>C+</v>
      </c>
      <c r="IV24" s="117">
        <f t="shared" si="150"/>
        <v>2.5</v>
      </c>
      <c r="IW24" s="117" t="str">
        <f t="shared" si="151"/>
        <v>2.5</v>
      </c>
      <c r="IX24" s="10">
        <v>2</v>
      </c>
      <c r="IY24" s="27">
        <v>2</v>
      </c>
      <c r="IZ24" s="122">
        <v>7.9</v>
      </c>
      <c r="JA24" s="97">
        <v>8</v>
      </c>
      <c r="JB24" s="97"/>
      <c r="JC24" s="5">
        <f t="shared" si="152"/>
        <v>8</v>
      </c>
      <c r="JD24" s="25">
        <f t="shared" si="153"/>
        <v>8</v>
      </c>
      <c r="JE24" s="176" t="str">
        <f t="shared" si="154"/>
        <v>8.0</v>
      </c>
      <c r="JF24" s="118" t="str">
        <f t="shared" si="155"/>
        <v>B+</v>
      </c>
      <c r="JG24" s="117">
        <f t="shared" si="156"/>
        <v>3.5</v>
      </c>
      <c r="JH24" s="117" t="str">
        <f t="shared" si="157"/>
        <v>3.5</v>
      </c>
      <c r="JI24" s="10">
        <v>4</v>
      </c>
      <c r="JJ24" s="27">
        <v>4</v>
      </c>
      <c r="JK24" s="122">
        <v>7.4</v>
      </c>
      <c r="JL24" s="97">
        <v>9</v>
      </c>
      <c r="JM24" s="97"/>
      <c r="JN24" s="5">
        <f t="shared" si="158"/>
        <v>8.4</v>
      </c>
      <c r="JO24" s="25">
        <f t="shared" si="159"/>
        <v>8.4</v>
      </c>
      <c r="JP24" s="176" t="str">
        <f t="shared" si="160"/>
        <v>8.4</v>
      </c>
      <c r="JQ24" s="118" t="str">
        <f t="shared" si="161"/>
        <v>B+</v>
      </c>
      <c r="JR24" s="117">
        <f t="shared" si="162"/>
        <v>3.5</v>
      </c>
      <c r="JS24" s="117" t="str">
        <f t="shared" si="163"/>
        <v>3.5</v>
      </c>
      <c r="JT24" s="10">
        <v>2</v>
      </c>
      <c r="JU24" s="27">
        <v>2</v>
      </c>
      <c r="JV24" s="884">
        <f t="shared" si="164"/>
        <v>21</v>
      </c>
      <c r="JW24" s="885">
        <f t="shared" si="165"/>
        <v>3</v>
      </c>
      <c r="JX24" s="886" t="str">
        <f t="shared" si="166"/>
        <v>3.00</v>
      </c>
      <c r="JY24" s="521" t="str">
        <f t="shared" si="167"/>
        <v>Lên lớp</v>
      </c>
      <c r="JZ24" s="887">
        <f t="shared" si="168"/>
        <v>57</v>
      </c>
      <c r="KA24" s="885">
        <f t="shared" si="169"/>
        <v>2.6842105263157894</v>
      </c>
      <c r="KB24" s="886" t="str">
        <f t="shared" si="170"/>
        <v>2.68</v>
      </c>
      <c r="KC24" s="888">
        <f t="shared" si="171"/>
        <v>21</v>
      </c>
      <c r="KD24" s="889">
        <f t="shared" si="172"/>
        <v>7.4285714285714288</v>
      </c>
      <c r="KE24" s="890">
        <f t="shared" si="173"/>
        <v>3</v>
      </c>
      <c r="KF24" s="891">
        <f t="shared" si="174"/>
        <v>57</v>
      </c>
      <c r="KG24" s="892">
        <f t="shared" si="175"/>
        <v>6.957894736842106</v>
      </c>
      <c r="KH24" s="893">
        <f t="shared" si="176"/>
        <v>2.6842105263157894</v>
      </c>
      <c r="KI24" s="521" t="str">
        <f t="shared" si="177"/>
        <v>Lên lớp</v>
      </c>
      <c r="KJ24" s="424"/>
      <c r="KK24" s="31">
        <v>7</v>
      </c>
      <c r="KL24" s="800">
        <v>8</v>
      </c>
      <c r="KM24" s="5"/>
      <c r="KN24" s="5">
        <f t="shared" si="178"/>
        <v>7.6</v>
      </c>
      <c r="KO24" s="25">
        <f t="shared" si="114"/>
        <v>7.6</v>
      </c>
      <c r="KP24" s="176" t="str">
        <f t="shared" si="179"/>
        <v>7.6</v>
      </c>
      <c r="KQ24" s="118" t="str">
        <f t="shared" si="115"/>
        <v>B</v>
      </c>
      <c r="KR24" s="117">
        <f t="shared" si="180"/>
        <v>3</v>
      </c>
      <c r="KS24" s="117" t="str">
        <f t="shared" si="116"/>
        <v>3.0</v>
      </c>
      <c r="KT24" s="10">
        <v>2</v>
      </c>
      <c r="KU24" s="27">
        <v>2</v>
      </c>
      <c r="KV24" s="31">
        <v>8.1999999999999993</v>
      </c>
      <c r="KW24" s="800">
        <v>9</v>
      </c>
      <c r="KX24" s="5"/>
      <c r="KY24" s="855">
        <f t="shared" si="181"/>
        <v>8.6999999999999993</v>
      </c>
      <c r="KZ24" s="856">
        <f t="shared" si="182"/>
        <v>8.6999999999999993</v>
      </c>
      <c r="LA24" s="857" t="str">
        <f t="shared" si="183"/>
        <v>8.7</v>
      </c>
      <c r="LB24" s="858" t="str">
        <f t="shared" si="184"/>
        <v>A</v>
      </c>
      <c r="LC24" s="859">
        <f t="shared" si="185"/>
        <v>4</v>
      </c>
      <c r="LD24" s="859" t="str">
        <f t="shared" si="186"/>
        <v>4.0</v>
      </c>
      <c r="LE24" s="781">
        <v>2</v>
      </c>
      <c r="LF24" s="860">
        <v>2</v>
      </c>
      <c r="LG24" s="122">
        <v>7.3</v>
      </c>
      <c r="LH24" s="97">
        <v>7</v>
      </c>
      <c r="LI24" s="97"/>
      <c r="LJ24" s="760">
        <f t="shared" si="187"/>
        <v>7.1</v>
      </c>
      <c r="LK24" s="761">
        <f t="shared" si="188"/>
        <v>7.1</v>
      </c>
      <c r="LL24" s="762" t="str">
        <f t="shared" si="189"/>
        <v>7.1</v>
      </c>
      <c r="LM24" s="763" t="str">
        <f t="shared" si="190"/>
        <v>B</v>
      </c>
      <c r="LN24" s="764">
        <f t="shared" si="191"/>
        <v>3</v>
      </c>
      <c r="LO24" s="764" t="str">
        <f t="shared" si="192"/>
        <v>3.0</v>
      </c>
      <c r="LP24" s="765">
        <v>3</v>
      </c>
      <c r="LQ24" s="766">
        <v>3</v>
      </c>
      <c r="LR24" s="485">
        <v>7.1</v>
      </c>
      <c r="LS24" s="507">
        <v>7</v>
      </c>
      <c r="LT24" s="507"/>
      <c r="LU24" s="855">
        <f t="shared" si="193"/>
        <v>7</v>
      </c>
      <c r="LV24" s="856">
        <f t="shared" si="194"/>
        <v>7</v>
      </c>
      <c r="LW24" s="857" t="str">
        <f t="shared" si="195"/>
        <v>7.0</v>
      </c>
      <c r="LX24" s="858" t="str">
        <f t="shared" si="117"/>
        <v>B</v>
      </c>
      <c r="LY24" s="859">
        <f t="shared" si="118"/>
        <v>3</v>
      </c>
      <c r="LZ24" s="859" t="str">
        <f t="shared" si="119"/>
        <v>3.0</v>
      </c>
      <c r="MA24" s="781">
        <v>2</v>
      </c>
      <c r="MB24" s="860">
        <v>2</v>
      </c>
      <c r="MC24" s="1668">
        <v>8</v>
      </c>
      <c r="MD24" s="1694">
        <v>8</v>
      </c>
      <c r="ME24" s="9"/>
      <c r="MF24" s="855">
        <f t="shared" si="196"/>
        <v>8</v>
      </c>
      <c r="MG24" s="856">
        <f t="shared" si="197"/>
        <v>8</v>
      </c>
      <c r="MH24" s="1312" t="str">
        <f t="shared" si="198"/>
        <v>8.0</v>
      </c>
      <c r="MI24" s="858" t="str">
        <f t="shared" si="199"/>
        <v>B+</v>
      </c>
      <c r="MJ24" s="859">
        <f t="shared" si="200"/>
        <v>3.5</v>
      </c>
      <c r="MK24" s="859" t="str">
        <f t="shared" si="201"/>
        <v>3.5</v>
      </c>
      <c r="ML24" s="781">
        <v>4</v>
      </c>
      <c r="MM24" s="860">
        <v>4</v>
      </c>
      <c r="MN24" s="1313">
        <v>8</v>
      </c>
      <c r="MO24" s="522">
        <v>7</v>
      </c>
      <c r="MP24" s="522"/>
      <c r="MQ24" s="855">
        <f t="shared" si="202"/>
        <v>7.4</v>
      </c>
      <c r="MR24" s="856">
        <f t="shared" si="203"/>
        <v>7.4</v>
      </c>
      <c r="MS24" s="1312" t="str">
        <f t="shared" si="204"/>
        <v>7.4</v>
      </c>
      <c r="MT24" s="858" t="str">
        <f t="shared" si="205"/>
        <v>B</v>
      </c>
      <c r="MU24" s="859">
        <f t="shared" si="206"/>
        <v>3</v>
      </c>
      <c r="MV24" s="859" t="str">
        <f t="shared" si="207"/>
        <v>3.0</v>
      </c>
      <c r="MW24" s="781">
        <v>2</v>
      </c>
      <c r="MX24" s="860">
        <v>2</v>
      </c>
      <c r="MY24" s="1719">
        <f t="shared" si="208"/>
        <v>15</v>
      </c>
      <c r="MZ24" s="1720">
        <f t="shared" si="209"/>
        <v>3.2666666666666666</v>
      </c>
      <c r="NA24" s="1721" t="str">
        <f t="shared" si="210"/>
        <v>3.27</v>
      </c>
    </row>
    <row r="25" spans="1:365" ht="22.5" customHeight="1" x14ac:dyDescent="0.25">
      <c r="A25" s="782">
        <v>32</v>
      </c>
      <c r="B25" s="82" t="s">
        <v>152</v>
      </c>
      <c r="C25" s="82" t="s">
        <v>632</v>
      </c>
      <c r="D25" s="604" t="s">
        <v>633</v>
      </c>
      <c r="E25" s="605" t="s">
        <v>407</v>
      </c>
      <c r="F25" s="466" t="s">
        <v>634</v>
      </c>
      <c r="G25" s="467" t="s">
        <v>635</v>
      </c>
      <c r="H25" s="82" t="s">
        <v>17</v>
      </c>
      <c r="I25" s="1184" t="s">
        <v>636</v>
      </c>
      <c r="J25" s="1196">
        <v>7</v>
      </c>
      <c r="K25" s="1197" t="str">
        <f t="shared" si="0"/>
        <v>7.0</v>
      </c>
      <c r="L25" s="1198" t="str">
        <f t="shared" si="1"/>
        <v>B</v>
      </c>
      <c r="M25" s="1199">
        <f t="shared" si="2"/>
        <v>3</v>
      </c>
      <c r="N25" s="1200" t="str">
        <f t="shared" si="211"/>
        <v>3.0</v>
      </c>
      <c r="O25" s="1201">
        <v>6.4</v>
      </c>
      <c r="P25" s="176" t="str">
        <f t="shared" ref="P25" si="248">TEXT(O25,"0.0")</f>
        <v>6.4</v>
      </c>
      <c r="Q25" s="118" t="str">
        <f t="shared" ref="Q25" si="249">IF(O25&gt;=8.5,"A",IF(O25&gt;=8,"B+",IF(O25&gt;=7,"B",IF(O25&gt;=6.5,"C+",IF(O25&gt;=5.5,"C",IF(O25&gt;=5,"D+",IF(O25&gt;=4,"D","F")))))))</f>
        <v>C</v>
      </c>
      <c r="R25" s="117">
        <f t="shared" ref="R25" si="250">IF(Q25="A",4,IF(Q25="B+",3.5,IF(Q25="B",3,IF(Q25="C+",2.5,IF(Q25="C",2,IF(Q25="D+",1.5,IF(Q25="D",1,0)))))))</f>
        <v>2</v>
      </c>
      <c r="S25" s="1192" t="str">
        <f t="shared" ref="S25" si="251">TEXT(R25,"0.0")</f>
        <v>2.0</v>
      </c>
      <c r="T25" s="475">
        <v>6.4</v>
      </c>
      <c r="U25" s="298">
        <v>7</v>
      </c>
      <c r="V25" s="200"/>
      <c r="W25" s="391">
        <f t="shared" si="226"/>
        <v>6.8</v>
      </c>
      <c r="X25" s="392">
        <f t="shared" si="227"/>
        <v>6.8</v>
      </c>
      <c r="Y25" s="476" t="str">
        <f t="shared" si="228"/>
        <v>6.8</v>
      </c>
      <c r="Z25" s="393" t="str">
        <f t="shared" si="229"/>
        <v>C+</v>
      </c>
      <c r="AA25" s="330">
        <f t="shared" si="230"/>
        <v>2.5</v>
      </c>
      <c r="AB25" s="330" t="str">
        <f t="shared" si="231"/>
        <v>2.5</v>
      </c>
      <c r="AC25" s="61">
        <v>2</v>
      </c>
      <c r="AD25" s="120">
        <v>2</v>
      </c>
      <c r="AE25" s="570">
        <v>6.2</v>
      </c>
      <c r="AF25" s="298">
        <v>5</v>
      </c>
      <c r="AG25" s="200"/>
      <c r="AH25" s="391">
        <f t="shared" si="232"/>
        <v>5.5</v>
      </c>
      <c r="AI25" s="392">
        <f t="shared" si="233"/>
        <v>5.5</v>
      </c>
      <c r="AJ25" s="476" t="str">
        <f t="shared" si="234"/>
        <v>5.5</v>
      </c>
      <c r="AK25" s="393" t="str">
        <f t="shared" si="235"/>
        <v>C</v>
      </c>
      <c r="AL25" s="330">
        <f t="shared" si="236"/>
        <v>2</v>
      </c>
      <c r="AM25" s="330" t="str">
        <f t="shared" si="237"/>
        <v>2.0</v>
      </c>
      <c r="AN25" s="571">
        <v>3</v>
      </c>
      <c r="AO25" s="572">
        <v>3</v>
      </c>
      <c r="AP25" s="570">
        <v>8.5</v>
      </c>
      <c r="AQ25" s="298">
        <v>7</v>
      </c>
      <c r="AR25" s="200"/>
      <c r="AS25" s="391">
        <f t="shared" si="20"/>
        <v>7.6</v>
      </c>
      <c r="AT25" s="392">
        <f t="shared" si="21"/>
        <v>7.6</v>
      </c>
      <c r="AU25" s="476" t="str">
        <f t="shared" si="238"/>
        <v>7.6</v>
      </c>
      <c r="AV25" s="393" t="str">
        <f t="shared" si="239"/>
        <v>B</v>
      </c>
      <c r="AW25" s="330">
        <f t="shared" si="240"/>
        <v>3</v>
      </c>
      <c r="AX25" s="330" t="str">
        <f t="shared" si="241"/>
        <v>3.0</v>
      </c>
      <c r="AY25" s="571">
        <v>4</v>
      </c>
      <c r="AZ25" s="120">
        <v>4</v>
      </c>
      <c r="BA25" s="391">
        <v>7.4</v>
      </c>
      <c r="BB25" s="276">
        <v>5</v>
      </c>
      <c r="BC25" s="200"/>
      <c r="BD25" s="391">
        <f t="shared" si="26"/>
        <v>6</v>
      </c>
      <c r="BE25" s="392">
        <f t="shared" si="27"/>
        <v>6</v>
      </c>
      <c r="BF25" s="476" t="str">
        <f t="shared" si="28"/>
        <v>6.0</v>
      </c>
      <c r="BG25" s="393" t="str">
        <f t="shared" si="216"/>
        <v>C</v>
      </c>
      <c r="BH25" s="330">
        <f t="shared" si="217"/>
        <v>2</v>
      </c>
      <c r="BI25" s="330" t="str">
        <f t="shared" si="218"/>
        <v>2.0</v>
      </c>
      <c r="BJ25" s="331">
        <v>2</v>
      </c>
      <c r="BK25" s="572">
        <v>2</v>
      </c>
      <c r="BL25" s="570">
        <v>7.7</v>
      </c>
      <c r="BM25" s="298">
        <v>9</v>
      </c>
      <c r="BN25" s="200"/>
      <c r="BO25" s="391">
        <f t="shared" si="242"/>
        <v>8.5</v>
      </c>
      <c r="BP25" s="392">
        <f t="shared" si="243"/>
        <v>8.5</v>
      </c>
      <c r="BQ25" s="476" t="str">
        <f t="shared" si="244"/>
        <v>8.5</v>
      </c>
      <c r="BR25" s="393" t="str">
        <f t="shared" si="245"/>
        <v>A</v>
      </c>
      <c r="BS25" s="330">
        <f t="shared" si="246"/>
        <v>4</v>
      </c>
      <c r="BT25" s="330" t="str">
        <f t="shared" si="247"/>
        <v>4.0</v>
      </c>
      <c r="BU25" s="394">
        <v>2</v>
      </c>
      <c r="BV25" s="477">
        <v>2</v>
      </c>
      <c r="BW25" s="570">
        <v>7.2</v>
      </c>
      <c r="BX25" s="298">
        <v>6</v>
      </c>
      <c r="BY25" s="200"/>
      <c r="BZ25" s="391">
        <f t="shared" si="38"/>
        <v>6.5</v>
      </c>
      <c r="CA25" s="392">
        <f t="shared" si="39"/>
        <v>6.5</v>
      </c>
      <c r="CB25" s="476" t="str">
        <f t="shared" si="40"/>
        <v>6.5</v>
      </c>
      <c r="CC25" s="393" t="str">
        <f t="shared" si="41"/>
        <v>C+</v>
      </c>
      <c r="CD25" s="330">
        <f t="shared" si="42"/>
        <v>2.5</v>
      </c>
      <c r="CE25" s="330" t="str">
        <f t="shared" si="222"/>
        <v>2.5</v>
      </c>
      <c r="CF25" s="571">
        <v>3</v>
      </c>
      <c r="CG25" s="120">
        <v>3</v>
      </c>
      <c r="CH25" s="175">
        <f t="shared" ref="CH25" si="252">AC25+AN25+AY25+BJ25+BU25+CF25</f>
        <v>16</v>
      </c>
      <c r="CI25" s="395">
        <f t="shared" ref="CI25" si="253">(AA25*AC25+AL25*AN25+AW25*AY25+BH25*BJ25+BS25*BU25+CD25*CF25)/CH25</f>
        <v>2.65625</v>
      </c>
      <c r="CJ25" s="573" t="str">
        <f t="shared" ref="CJ25" si="254">TEXT(CI25,"0.00")</f>
        <v>2.66</v>
      </c>
      <c r="CK25" s="276"/>
      <c r="CL25" s="574">
        <f t="shared" ref="CL25" si="255">AD25+AO25+AZ25+BK25+BV25+CG25</f>
        <v>16</v>
      </c>
      <c r="CM25" s="575">
        <f t="shared" ref="CM25" si="256" xml:space="preserve"> (AA25*AD25+AL25*AO25+AW25*AZ25+BH25*BK25+BS25*BV25+CD25*CG25)/CL25</f>
        <v>2.65625</v>
      </c>
      <c r="CN25" s="276"/>
      <c r="CO25" s="200"/>
      <c r="CP25" s="391">
        <v>7</v>
      </c>
      <c r="CQ25" s="298">
        <v>8</v>
      </c>
      <c r="CR25" s="200"/>
      <c r="CS25" s="391">
        <f t="shared" si="51"/>
        <v>7.6</v>
      </c>
      <c r="CT25" s="392">
        <f t="shared" si="52"/>
        <v>7.6</v>
      </c>
      <c r="CU25" s="476" t="str">
        <f t="shared" si="53"/>
        <v>7.6</v>
      </c>
      <c r="CV25" s="576" t="str">
        <f t="shared" si="223"/>
        <v>B</v>
      </c>
      <c r="CW25" s="577">
        <f t="shared" si="224"/>
        <v>3</v>
      </c>
      <c r="CX25" s="330" t="str">
        <f t="shared" si="225"/>
        <v>3.0</v>
      </c>
      <c r="CY25" s="61">
        <v>3</v>
      </c>
      <c r="CZ25" s="120">
        <v>3</v>
      </c>
      <c r="DA25" s="513">
        <v>8.1999999999999993</v>
      </c>
      <c r="DB25" s="276">
        <v>5</v>
      </c>
      <c r="DC25" s="276"/>
      <c r="DD25" s="391">
        <f t="shared" si="57"/>
        <v>6.3</v>
      </c>
      <c r="DE25" s="392">
        <f t="shared" si="58"/>
        <v>6.3</v>
      </c>
      <c r="DF25" s="476" t="str">
        <f t="shared" si="59"/>
        <v>6.3</v>
      </c>
      <c r="DG25" s="393" t="str">
        <f t="shared" si="60"/>
        <v>C</v>
      </c>
      <c r="DH25" s="330">
        <f t="shared" si="61"/>
        <v>2</v>
      </c>
      <c r="DI25" s="330" t="str">
        <f t="shared" si="62"/>
        <v>2.0</v>
      </c>
      <c r="DJ25" s="571">
        <v>2</v>
      </c>
      <c r="DK25" s="120">
        <v>2</v>
      </c>
      <c r="DL25" s="513">
        <v>7.9</v>
      </c>
      <c r="DM25" s="276">
        <v>6</v>
      </c>
      <c r="DN25" s="540"/>
      <c r="DO25" s="569">
        <f t="shared" si="63"/>
        <v>6.8</v>
      </c>
      <c r="DP25" s="114">
        <f t="shared" si="64"/>
        <v>6.8</v>
      </c>
      <c r="DQ25" s="204" t="str">
        <f t="shared" si="65"/>
        <v>6.8</v>
      </c>
      <c r="DR25" s="115" t="str">
        <f t="shared" si="66"/>
        <v>C+</v>
      </c>
      <c r="DS25" s="116">
        <f t="shared" si="67"/>
        <v>2.5</v>
      </c>
      <c r="DT25" s="116" t="str">
        <f t="shared" si="68"/>
        <v>2.5</v>
      </c>
      <c r="DU25" s="61">
        <v>4</v>
      </c>
      <c r="DV25" s="120">
        <v>4</v>
      </c>
      <c r="DW25" s="518">
        <v>5.7</v>
      </c>
      <c r="DX25" s="276">
        <v>5</v>
      </c>
      <c r="DY25" s="540"/>
      <c r="DZ25" s="60">
        <f t="shared" si="69"/>
        <v>5.3</v>
      </c>
      <c r="EA25" s="114">
        <f t="shared" si="70"/>
        <v>5.3</v>
      </c>
      <c r="EB25" s="204" t="str">
        <f t="shared" si="71"/>
        <v>5.3</v>
      </c>
      <c r="EC25" s="115" t="str">
        <f t="shared" si="72"/>
        <v>D+</v>
      </c>
      <c r="ED25" s="116">
        <f t="shared" si="73"/>
        <v>1.5</v>
      </c>
      <c r="EE25" s="116" t="str">
        <f t="shared" si="74"/>
        <v>1.5</v>
      </c>
      <c r="EF25" s="61">
        <v>2</v>
      </c>
      <c r="EG25" s="120">
        <v>2</v>
      </c>
      <c r="EH25" s="513">
        <v>7.4</v>
      </c>
      <c r="EI25" s="514">
        <v>6</v>
      </c>
      <c r="EJ25" s="515"/>
      <c r="EK25" s="60">
        <f t="shared" si="75"/>
        <v>6.6</v>
      </c>
      <c r="EL25" s="114">
        <f t="shared" si="76"/>
        <v>6.6</v>
      </c>
      <c r="EM25" s="204" t="str">
        <f t="shared" si="77"/>
        <v>6.6</v>
      </c>
      <c r="EN25" s="115" t="str">
        <f t="shared" si="78"/>
        <v>C+</v>
      </c>
      <c r="EO25" s="116">
        <f t="shared" si="79"/>
        <v>2.5</v>
      </c>
      <c r="EP25" s="116" t="str">
        <f t="shared" si="80"/>
        <v>2.5</v>
      </c>
      <c r="EQ25" s="61">
        <v>2</v>
      </c>
      <c r="ER25" s="120">
        <v>2</v>
      </c>
      <c r="ES25" s="513">
        <v>7.8</v>
      </c>
      <c r="ET25" s="513">
        <v>8.5</v>
      </c>
      <c r="EU25" s="515"/>
      <c r="EV25" s="60">
        <f t="shared" si="81"/>
        <v>8.1999999999999993</v>
      </c>
      <c r="EW25" s="114">
        <f t="shared" si="82"/>
        <v>8.1999999999999993</v>
      </c>
      <c r="EX25" s="204" t="str">
        <f t="shared" si="83"/>
        <v>8.2</v>
      </c>
      <c r="EY25" s="115" t="str">
        <f t="shared" si="84"/>
        <v>B+</v>
      </c>
      <c r="EZ25" s="116">
        <f t="shared" si="85"/>
        <v>3.5</v>
      </c>
      <c r="FA25" s="116" t="str">
        <f t="shared" si="86"/>
        <v>3.5</v>
      </c>
      <c r="FB25" s="61">
        <v>3</v>
      </c>
      <c r="FC25" s="120">
        <v>3</v>
      </c>
      <c r="FD25" s="363">
        <v>7.7</v>
      </c>
      <c r="FE25" s="219">
        <v>8</v>
      </c>
      <c r="FF25" s="450"/>
      <c r="FG25" s="60">
        <f t="shared" si="87"/>
        <v>7.9</v>
      </c>
      <c r="FH25" s="114">
        <f t="shared" si="88"/>
        <v>7.9</v>
      </c>
      <c r="FI25" s="204" t="str">
        <f t="shared" si="89"/>
        <v>7.9</v>
      </c>
      <c r="FJ25" s="115" t="str">
        <f t="shared" si="90"/>
        <v>B</v>
      </c>
      <c r="FK25" s="116">
        <f t="shared" si="91"/>
        <v>3</v>
      </c>
      <c r="FL25" s="116" t="str">
        <f t="shared" si="92"/>
        <v>3.0</v>
      </c>
      <c r="FM25" s="61">
        <v>2</v>
      </c>
      <c r="FN25" s="120">
        <v>2</v>
      </c>
      <c r="FO25" s="80">
        <v>7.4</v>
      </c>
      <c r="FP25" s="219">
        <v>7</v>
      </c>
      <c r="FQ25" s="450"/>
      <c r="FR25" s="60">
        <f t="shared" si="93"/>
        <v>7.2</v>
      </c>
      <c r="FS25" s="114">
        <f t="shared" si="94"/>
        <v>7.2</v>
      </c>
      <c r="FT25" s="204" t="str">
        <f t="shared" si="95"/>
        <v>7.2</v>
      </c>
      <c r="FU25" s="115" t="str">
        <f t="shared" si="96"/>
        <v>B</v>
      </c>
      <c r="FV25" s="116">
        <f t="shared" si="97"/>
        <v>3</v>
      </c>
      <c r="FW25" s="116" t="str">
        <f t="shared" si="98"/>
        <v>3.0</v>
      </c>
      <c r="FX25" s="61">
        <v>2</v>
      </c>
      <c r="FY25" s="120">
        <v>2</v>
      </c>
      <c r="FZ25" s="111">
        <f t="shared" si="99"/>
        <v>20</v>
      </c>
      <c r="GA25" s="824">
        <f t="shared" si="100"/>
        <v>2.6749999999999998</v>
      </c>
      <c r="GB25" s="105" t="str">
        <f t="shared" si="101"/>
        <v>2.68</v>
      </c>
      <c r="GC25" s="121" t="str">
        <f t="shared" si="102"/>
        <v>Lên lớp</v>
      </c>
      <c r="GD25" s="825">
        <f t="shared" si="103"/>
        <v>36</v>
      </c>
      <c r="GE25" s="824">
        <f t="shared" si="104"/>
        <v>2.6666666666666665</v>
      </c>
      <c r="GF25" s="105" t="str">
        <f t="shared" si="105"/>
        <v>2.67</v>
      </c>
      <c r="GG25" s="826">
        <f t="shared" si="106"/>
        <v>36</v>
      </c>
      <c r="GH25" s="827">
        <f t="shared" si="107"/>
        <v>6.9499999999999993</v>
      </c>
      <c r="GI25" s="828">
        <f t="shared" si="108"/>
        <v>2.6666666666666665</v>
      </c>
      <c r="GJ25" s="829" t="str">
        <f t="shared" si="109"/>
        <v>Lên lớp</v>
      </c>
      <c r="GL25" s="122">
        <v>7.2</v>
      </c>
      <c r="GM25" s="97">
        <v>9</v>
      </c>
      <c r="GN25" s="97"/>
      <c r="GO25" s="5">
        <f t="shared" si="120"/>
        <v>8.3000000000000007</v>
      </c>
      <c r="GP25" s="25">
        <f t="shared" si="121"/>
        <v>8.3000000000000007</v>
      </c>
      <c r="GQ25" s="176" t="str">
        <f t="shared" si="110"/>
        <v>8.3</v>
      </c>
      <c r="GR25" s="118" t="str">
        <f t="shared" si="111"/>
        <v>B+</v>
      </c>
      <c r="GS25" s="117">
        <f t="shared" si="112"/>
        <v>3.5</v>
      </c>
      <c r="GT25" s="117" t="str">
        <f t="shared" si="113"/>
        <v>3.5</v>
      </c>
      <c r="GU25" s="10">
        <v>4</v>
      </c>
      <c r="GV25" s="27">
        <v>4</v>
      </c>
      <c r="GW25" s="89">
        <v>8.4</v>
      </c>
      <c r="GX25" s="97">
        <v>4</v>
      </c>
      <c r="GY25" s="97"/>
      <c r="GZ25" s="5">
        <f t="shared" si="122"/>
        <v>5.8</v>
      </c>
      <c r="HA25" s="25">
        <f t="shared" si="123"/>
        <v>5.8</v>
      </c>
      <c r="HB25" s="176" t="str">
        <f t="shared" si="124"/>
        <v>5.8</v>
      </c>
      <c r="HC25" s="118" t="str">
        <f t="shared" si="125"/>
        <v>C</v>
      </c>
      <c r="HD25" s="117">
        <f t="shared" si="126"/>
        <v>2</v>
      </c>
      <c r="HE25" s="117" t="str">
        <f t="shared" si="127"/>
        <v>2.0</v>
      </c>
      <c r="HF25" s="10">
        <v>3</v>
      </c>
      <c r="HG25" s="27">
        <v>3</v>
      </c>
      <c r="HH25" s="122">
        <v>7.3</v>
      </c>
      <c r="HI25" s="97">
        <v>9</v>
      </c>
      <c r="HJ25" s="97"/>
      <c r="HK25" s="5">
        <f t="shared" si="128"/>
        <v>8.3000000000000007</v>
      </c>
      <c r="HL25" s="25">
        <f t="shared" si="129"/>
        <v>8.3000000000000007</v>
      </c>
      <c r="HM25" s="176" t="str">
        <f t="shared" si="130"/>
        <v>8.3</v>
      </c>
      <c r="HN25" s="118" t="str">
        <f t="shared" si="131"/>
        <v>B+</v>
      </c>
      <c r="HO25" s="117">
        <f t="shared" si="132"/>
        <v>3.5</v>
      </c>
      <c r="HP25" s="117" t="str">
        <f t="shared" si="133"/>
        <v>3.5</v>
      </c>
      <c r="HQ25" s="10">
        <v>2</v>
      </c>
      <c r="HR25" s="27">
        <v>2</v>
      </c>
      <c r="HS25" s="31">
        <v>7.4</v>
      </c>
      <c r="HT25" s="800">
        <v>8</v>
      </c>
      <c r="HU25" s="800"/>
      <c r="HV25" s="855">
        <f t="shared" si="134"/>
        <v>7.8</v>
      </c>
      <c r="HW25" s="856">
        <f t="shared" si="135"/>
        <v>7.8</v>
      </c>
      <c r="HX25" s="857" t="str">
        <f t="shared" si="136"/>
        <v>7.8</v>
      </c>
      <c r="HY25" s="858" t="str">
        <f t="shared" si="137"/>
        <v>B</v>
      </c>
      <c r="HZ25" s="859">
        <f t="shared" si="138"/>
        <v>3</v>
      </c>
      <c r="IA25" s="859" t="str">
        <f t="shared" si="139"/>
        <v>3.0</v>
      </c>
      <c r="IB25" s="781">
        <v>2</v>
      </c>
      <c r="IC25" s="860">
        <v>2</v>
      </c>
      <c r="ID25" s="89">
        <v>7.8</v>
      </c>
      <c r="IE25" s="242">
        <v>8</v>
      </c>
      <c r="IF25" s="299"/>
      <c r="IG25" s="5">
        <f t="shared" si="140"/>
        <v>7.9</v>
      </c>
      <c r="IH25" s="25">
        <f t="shared" si="141"/>
        <v>7.9</v>
      </c>
      <c r="II25" s="176" t="str">
        <f t="shared" si="142"/>
        <v>7.9</v>
      </c>
      <c r="IJ25" s="118" t="str">
        <f t="shared" si="143"/>
        <v>B</v>
      </c>
      <c r="IK25" s="117">
        <f t="shared" si="144"/>
        <v>3</v>
      </c>
      <c r="IL25" s="117" t="str">
        <f t="shared" si="145"/>
        <v>3.0</v>
      </c>
      <c r="IM25" s="10">
        <v>2</v>
      </c>
      <c r="IN25" s="27">
        <v>2</v>
      </c>
      <c r="IO25" s="122">
        <v>7.4</v>
      </c>
      <c r="IP25" s="97">
        <v>6</v>
      </c>
      <c r="IQ25" s="97"/>
      <c r="IR25" s="5">
        <f t="shared" si="146"/>
        <v>6.6</v>
      </c>
      <c r="IS25" s="25">
        <f t="shared" si="147"/>
        <v>6.6</v>
      </c>
      <c r="IT25" s="176" t="str">
        <f t="shared" si="148"/>
        <v>6.6</v>
      </c>
      <c r="IU25" s="118" t="str">
        <f t="shared" si="149"/>
        <v>C+</v>
      </c>
      <c r="IV25" s="117">
        <f t="shared" si="150"/>
        <v>2.5</v>
      </c>
      <c r="IW25" s="117" t="str">
        <f t="shared" si="151"/>
        <v>2.5</v>
      </c>
      <c r="IX25" s="10">
        <v>2</v>
      </c>
      <c r="IY25" s="27">
        <v>2</v>
      </c>
      <c r="IZ25" s="122">
        <v>7.1</v>
      </c>
      <c r="JA25" s="97">
        <v>9</v>
      </c>
      <c r="JB25" s="97"/>
      <c r="JC25" s="5">
        <f t="shared" si="152"/>
        <v>8.1999999999999993</v>
      </c>
      <c r="JD25" s="25">
        <f t="shared" si="153"/>
        <v>8.1999999999999993</v>
      </c>
      <c r="JE25" s="176" t="str">
        <f t="shared" si="154"/>
        <v>8.2</v>
      </c>
      <c r="JF25" s="118" t="str">
        <f t="shared" si="155"/>
        <v>B+</v>
      </c>
      <c r="JG25" s="117">
        <f t="shared" si="156"/>
        <v>3.5</v>
      </c>
      <c r="JH25" s="117" t="str">
        <f t="shared" si="157"/>
        <v>3.5</v>
      </c>
      <c r="JI25" s="10">
        <v>4</v>
      </c>
      <c r="JJ25" s="27">
        <v>4</v>
      </c>
      <c r="JK25" s="89">
        <v>7.6</v>
      </c>
      <c r="JL25" s="97">
        <v>7</v>
      </c>
      <c r="JM25" s="97"/>
      <c r="JN25" s="5">
        <f t="shared" si="158"/>
        <v>7.2</v>
      </c>
      <c r="JO25" s="25">
        <f t="shared" si="159"/>
        <v>7.2</v>
      </c>
      <c r="JP25" s="176" t="str">
        <f t="shared" si="160"/>
        <v>7.2</v>
      </c>
      <c r="JQ25" s="118" t="str">
        <f t="shared" si="161"/>
        <v>B</v>
      </c>
      <c r="JR25" s="117">
        <f t="shared" si="162"/>
        <v>3</v>
      </c>
      <c r="JS25" s="117" t="str">
        <f t="shared" si="163"/>
        <v>3.0</v>
      </c>
      <c r="JT25" s="10">
        <v>2</v>
      </c>
      <c r="JU25" s="27">
        <v>2</v>
      </c>
      <c r="JV25" s="884">
        <f t="shared" si="164"/>
        <v>21</v>
      </c>
      <c r="JW25" s="885">
        <f t="shared" si="165"/>
        <v>3.0476190476190474</v>
      </c>
      <c r="JX25" s="886" t="str">
        <f t="shared" si="166"/>
        <v>3.05</v>
      </c>
      <c r="JY25" s="521" t="str">
        <f t="shared" si="167"/>
        <v>Lên lớp</v>
      </c>
      <c r="JZ25" s="887">
        <f t="shared" si="168"/>
        <v>57</v>
      </c>
      <c r="KA25" s="885">
        <f t="shared" si="169"/>
        <v>2.807017543859649</v>
      </c>
      <c r="KB25" s="886" t="str">
        <f t="shared" si="170"/>
        <v>2.81</v>
      </c>
      <c r="KC25" s="888">
        <f t="shared" si="171"/>
        <v>21</v>
      </c>
      <c r="KD25" s="889">
        <f t="shared" si="172"/>
        <v>7.5714285714285712</v>
      </c>
      <c r="KE25" s="890">
        <f t="shared" si="173"/>
        <v>3.0476190476190474</v>
      </c>
      <c r="KF25" s="891">
        <f t="shared" si="174"/>
        <v>57</v>
      </c>
      <c r="KG25" s="892">
        <f t="shared" si="175"/>
        <v>7.1789473684210527</v>
      </c>
      <c r="KH25" s="893">
        <f t="shared" si="176"/>
        <v>2.807017543859649</v>
      </c>
      <c r="KI25" s="521" t="str">
        <f t="shared" si="177"/>
        <v>Lên lớp</v>
      </c>
      <c r="KJ25" s="424"/>
      <c r="KK25" s="122">
        <v>8</v>
      </c>
      <c r="KL25" s="97">
        <v>6</v>
      </c>
      <c r="KM25" s="121"/>
      <c r="KN25" s="5">
        <f t="shared" si="178"/>
        <v>6.8</v>
      </c>
      <c r="KO25" s="25">
        <f t="shared" si="114"/>
        <v>6.8</v>
      </c>
      <c r="KP25" s="176" t="str">
        <f t="shared" si="179"/>
        <v>6.8</v>
      </c>
      <c r="KQ25" s="118" t="str">
        <f t="shared" si="115"/>
        <v>C+</v>
      </c>
      <c r="KR25" s="117">
        <f t="shared" si="180"/>
        <v>2.5</v>
      </c>
      <c r="KS25" s="117" t="str">
        <f t="shared" si="116"/>
        <v>2.5</v>
      </c>
      <c r="KT25" s="10">
        <v>2</v>
      </c>
      <c r="KU25" s="27">
        <v>2</v>
      </c>
      <c r="KV25" s="31">
        <v>8.8000000000000007</v>
      </c>
      <c r="KW25" s="800">
        <v>8</v>
      </c>
      <c r="KX25" s="5"/>
      <c r="KY25" s="855">
        <f t="shared" si="181"/>
        <v>8.3000000000000007</v>
      </c>
      <c r="KZ25" s="856">
        <f t="shared" si="182"/>
        <v>8.3000000000000007</v>
      </c>
      <c r="LA25" s="857" t="str">
        <f t="shared" si="183"/>
        <v>8.3</v>
      </c>
      <c r="LB25" s="858" t="str">
        <f t="shared" si="184"/>
        <v>B+</v>
      </c>
      <c r="LC25" s="859">
        <f t="shared" si="185"/>
        <v>3.5</v>
      </c>
      <c r="LD25" s="859" t="str">
        <f t="shared" si="186"/>
        <v>3.5</v>
      </c>
      <c r="LE25" s="781">
        <v>2</v>
      </c>
      <c r="LF25" s="860">
        <v>2</v>
      </c>
      <c r="LG25" s="122">
        <v>7.3</v>
      </c>
      <c r="LH25" s="97">
        <v>8</v>
      </c>
      <c r="LI25" s="97"/>
      <c r="LJ25" s="760">
        <f t="shared" si="187"/>
        <v>7.7</v>
      </c>
      <c r="LK25" s="761">
        <f t="shared" si="188"/>
        <v>7.7</v>
      </c>
      <c r="LL25" s="762" t="str">
        <f t="shared" si="189"/>
        <v>7.7</v>
      </c>
      <c r="LM25" s="763" t="str">
        <f t="shared" si="190"/>
        <v>B</v>
      </c>
      <c r="LN25" s="764">
        <f t="shared" si="191"/>
        <v>3</v>
      </c>
      <c r="LO25" s="764" t="str">
        <f t="shared" si="192"/>
        <v>3.0</v>
      </c>
      <c r="LP25" s="765">
        <v>3</v>
      </c>
      <c r="LQ25" s="766">
        <v>3</v>
      </c>
      <c r="LR25" s="31">
        <v>6.6</v>
      </c>
      <c r="LS25" s="800">
        <v>7</v>
      </c>
      <c r="LT25" s="5"/>
      <c r="LU25" s="855">
        <f t="shared" si="193"/>
        <v>6.8</v>
      </c>
      <c r="LV25" s="856">
        <f t="shared" si="194"/>
        <v>6.8</v>
      </c>
      <c r="LW25" s="857" t="str">
        <f t="shared" si="195"/>
        <v>6.8</v>
      </c>
      <c r="LX25" s="858" t="str">
        <f t="shared" si="117"/>
        <v>C+</v>
      </c>
      <c r="LY25" s="859">
        <f t="shared" si="118"/>
        <v>2.5</v>
      </c>
      <c r="LZ25" s="859" t="str">
        <f t="shared" si="119"/>
        <v>2.5</v>
      </c>
      <c r="MA25" s="781">
        <v>2</v>
      </c>
      <c r="MB25" s="860">
        <v>2</v>
      </c>
      <c r="MC25" s="1668">
        <v>6.8</v>
      </c>
      <c r="MD25" s="1694">
        <v>7</v>
      </c>
      <c r="ME25" s="9"/>
      <c r="MF25" s="855">
        <f t="shared" si="196"/>
        <v>6.9</v>
      </c>
      <c r="MG25" s="856">
        <f t="shared" si="197"/>
        <v>6.9</v>
      </c>
      <c r="MH25" s="1312" t="str">
        <f t="shared" si="198"/>
        <v>6.9</v>
      </c>
      <c r="MI25" s="858" t="str">
        <f t="shared" si="199"/>
        <v>C+</v>
      </c>
      <c r="MJ25" s="859">
        <f t="shared" si="200"/>
        <v>2.5</v>
      </c>
      <c r="MK25" s="859" t="str">
        <f t="shared" si="201"/>
        <v>2.5</v>
      </c>
      <c r="ML25" s="781">
        <v>4</v>
      </c>
      <c r="MM25" s="860">
        <v>4</v>
      </c>
      <c r="MN25" s="1313">
        <v>7.8</v>
      </c>
      <c r="MO25" s="522">
        <v>7</v>
      </c>
      <c r="MP25" s="522"/>
      <c r="MQ25" s="855">
        <f t="shared" si="202"/>
        <v>7.3</v>
      </c>
      <c r="MR25" s="856">
        <f t="shared" si="203"/>
        <v>7.3</v>
      </c>
      <c r="MS25" s="1312" t="str">
        <f t="shared" si="204"/>
        <v>7.3</v>
      </c>
      <c r="MT25" s="858" t="str">
        <f t="shared" si="205"/>
        <v>B</v>
      </c>
      <c r="MU25" s="859">
        <f t="shared" si="206"/>
        <v>3</v>
      </c>
      <c r="MV25" s="859" t="str">
        <f t="shared" si="207"/>
        <v>3.0</v>
      </c>
      <c r="MW25" s="781">
        <v>2</v>
      </c>
      <c r="MX25" s="860">
        <v>2</v>
      </c>
      <c r="MY25" s="1719">
        <f t="shared" si="208"/>
        <v>15</v>
      </c>
      <c r="MZ25" s="1720">
        <f t="shared" si="209"/>
        <v>2.8</v>
      </c>
      <c r="NA25" s="1721" t="str">
        <f t="shared" si="210"/>
        <v>2.80</v>
      </c>
    </row>
    <row r="26" spans="1:365" ht="22.5" customHeight="1" x14ac:dyDescent="0.25">
      <c r="A26" s="1749"/>
      <c r="B26" s="1261"/>
      <c r="C26" s="1261"/>
      <c r="D26" s="1750"/>
      <c r="E26" s="1750"/>
      <c r="F26" s="1637"/>
      <c r="G26" s="1751"/>
      <c r="H26" s="1261"/>
      <c r="I26" s="1261"/>
      <c r="J26" s="1501"/>
      <c r="K26" s="1264"/>
      <c r="L26" s="1265"/>
      <c r="M26" s="1266"/>
      <c r="N26" s="1490"/>
      <c r="O26" s="1260"/>
      <c r="P26" s="1264"/>
      <c r="Q26" s="1265"/>
      <c r="R26" s="1266"/>
      <c r="S26" s="1490"/>
      <c r="T26" s="1752"/>
      <c r="U26" s="1753"/>
      <c r="V26" s="1754"/>
      <c r="W26" s="1260"/>
      <c r="X26" s="1263"/>
      <c r="Y26" s="1264"/>
      <c r="Z26" s="1265"/>
      <c r="AA26" s="1266"/>
      <c r="AB26" s="1266"/>
      <c r="AC26" s="1492"/>
      <c r="AD26" s="1493"/>
      <c r="AE26" s="1752"/>
      <c r="AF26" s="1755"/>
      <c r="AG26" s="1754"/>
      <c r="AH26" s="1260"/>
      <c r="AI26" s="1263"/>
      <c r="AJ26" s="1264"/>
      <c r="AK26" s="1265"/>
      <c r="AL26" s="1266"/>
      <c r="AM26" s="1266"/>
      <c r="AN26" s="1492"/>
      <c r="AO26" s="1493"/>
      <c r="AP26" s="1752"/>
      <c r="AQ26" s="1756"/>
      <c r="AR26" s="1757"/>
      <c r="AS26" s="1260"/>
      <c r="AT26" s="1263"/>
      <c r="AU26" s="1264"/>
      <c r="AV26" s="1265"/>
      <c r="AW26" s="1266"/>
      <c r="AX26" s="1266"/>
      <c r="AY26" s="1492"/>
      <c r="AZ26" s="1493"/>
      <c r="BA26" s="1501"/>
      <c r="BB26" s="1504"/>
      <c r="BC26" s="1504"/>
      <c r="BD26" s="1260"/>
      <c r="BE26" s="1263"/>
      <c r="BF26" s="1264"/>
      <c r="BG26" s="1265"/>
      <c r="BH26" s="1266"/>
      <c r="BI26" s="1266"/>
      <c r="BJ26" s="1492"/>
      <c r="BK26" s="1493"/>
      <c r="BL26" s="1501"/>
      <c r="BM26" s="1504"/>
      <c r="BN26" s="1504"/>
      <c r="BO26" s="1260"/>
      <c r="BP26" s="1263"/>
      <c r="BQ26" s="1264"/>
      <c r="BR26" s="1265"/>
      <c r="BS26" s="1266"/>
      <c r="BT26" s="1266"/>
      <c r="BU26" s="1492"/>
      <c r="BV26" s="1493"/>
      <c r="BW26" s="1491"/>
      <c r="BX26" s="1504"/>
      <c r="BY26" s="1504"/>
      <c r="BZ26" s="1260"/>
      <c r="CA26" s="1263"/>
      <c r="CB26" s="1264"/>
      <c r="CC26" s="1265"/>
      <c r="CD26" s="1266"/>
      <c r="CE26" s="1266"/>
      <c r="CF26" s="1492"/>
      <c r="CG26" s="1493"/>
      <c r="CH26" s="1497"/>
      <c r="CI26" s="1498"/>
      <c r="CJ26" s="1499"/>
      <c r="CK26" s="447"/>
      <c r="CL26" s="1500"/>
      <c r="CM26" s="448"/>
      <c r="CN26" s="447"/>
      <c r="CO26" s="1262"/>
      <c r="CP26" s="1491"/>
      <c r="CQ26" s="447"/>
      <c r="CR26" s="447"/>
      <c r="CS26" s="1260"/>
      <c r="CT26" s="1263"/>
      <c r="CU26" s="1264"/>
      <c r="CV26" s="1265"/>
      <c r="CW26" s="1266"/>
      <c r="CX26" s="1266"/>
      <c r="CY26" s="1492"/>
      <c r="CZ26" s="1268"/>
      <c r="DA26" s="1501"/>
      <c r="DB26" s="1504"/>
      <c r="DC26" s="447"/>
      <c r="DD26" s="1260"/>
      <c r="DE26" s="1263"/>
      <c r="DF26" s="1264"/>
      <c r="DG26" s="1265"/>
      <c r="DH26" s="1266"/>
      <c r="DI26" s="1266"/>
      <c r="DJ26" s="1492"/>
      <c r="DK26" s="1493"/>
      <c r="DL26" s="1008"/>
      <c r="DM26" s="1758"/>
      <c r="DN26" s="1758"/>
      <c r="DO26" s="1746"/>
      <c r="DP26" s="524"/>
      <c r="DQ26" s="525"/>
      <c r="DR26" s="469"/>
      <c r="DS26" s="526"/>
      <c r="DT26" s="526"/>
      <c r="DU26" s="1272"/>
      <c r="DV26" s="1273"/>
      <c r="DW26" s="1491"/>
      <c r="DX26" s="447"/>
      <c r="DY26" s="1759"/>
      <c r="DZ26" s="1275"/>
      <c r="EA26" s="524"/>
      <c r="EB26" s="525"/>
      <c r="EC26" s="469"/>
      <c r="ED26" s="526"/>
      <c r="EE26" s="526"/>
      <c r="EF26" s="1272"/>
      <c r="EG26" s="1273"/>
      <c r="EH26" s="1501"/>
      <c r="EI26" s="1504"/>
      <c r="EJ26" s="1760"/>
      <c r="EK26" s="1275"/>
      <c r="EL26" s="524"/>
      <c r="EM26" s="525"/>
      <c r="EN26" s="469"/>
      <c r="EO26" s="526"/>
      <c r="EP26" s="526"/>
      <c r="EQ26" s="1272"/>
      <c r="ER26" s="1273"/>
      <c r="ES26" s="532"/>
      <c r="ET26" s="1270"/>
      <c r="EU26" s="1270"/>
      <c r="EV26" s="1275"/>
      <c r="EW26" s="524"/>
      <c r="EX26" s="525"/>
      <c r="EY26" s="469"/>
      <c r="EZ26" s="526"/>
      <c r="FA26" s="526"/>
      <c r="FB26" s="1272"/>
      <c r="FC26" s="1273"/>
      <c r="FD26" s="1005"/>
      <c r="FE26" s="1761"/>
      <c r="FF26" s="585"/>
      <c r="FG26" s="1275"/>
      <c r="FH26" s="524"/>
      <c r="FI26" s="525"/>
      <c r="FJ26" s="469"/>
      <c r="FK26" s="526"/>
      <c r="FL26" s="526"/>
      <c r="FM26" s="582"/>
      <c r="FN26" s="1762"/>
      <c r="FO26" s="532"/>
      <c r="FP26" s="1270"/>
      <c r="FQ26" s="1270"/>
      <c r="FR26" s="1275"/>
      <c r="FS26" s="524"/>
      <c r="FT26" s="525"/>
      <c r="FU26" s="469"/>
      <c r="FV26" s="526"/>
      <c r="FW26" s="526"/>
      <c r="FX26" s="1272"/>
      <c r="FY26" s="1273"/>
      <c r="FZ26" s="175"/>
      <c r="GA26" s="1763"/>
      <c r="GB26" s="396"/>
      <c r="GC26" s="79"/>
      <c r="GD26" s="1764"/>
      <c r="GE26" s="1763"/>
      <c r="GF26" s="396"/>
      <c r="GG26" s="1765"/>
      <c r="GH26" s="1766"/>
      <c r="GI26" s="1767"/>
      <c r="GJ26" s="1768"/>
      <c r="GL26" s="1769"/>
      <c r="GM26" s="219"/>
      <c r="GN26" s="219"/>
      <c r="GO26" s="60"/>
      <c r="GP26" s="114"/>
      <c r="GQ26" s="204"/>
      <c r="GR26" s="115"/>
      <c r="GS26" s="116"/>
      <c r="GT26" s="116"/>
      <c r="GU26" s="61"/>
      <c r="GV26" s="120"/>
      <c r="GW26" s="220"/>
      <c r="GX26" s="219"/>
      <c r="GY26" s="219"/>
      <c r="GZ26" s="60"/>
      <c r="HA26" s="114"/>
      <c r="HB26" s="204"/>
      <c r="HC26" s="115"/>
      <c r="HD26" s="116"/>
      <c r="HE26" s="116"/>
      <c r="HF26" s="61"/>
      <c r="HG26" s="120"/>
      <c r="HH26" s="80"/>
      <c r="HI26" s="219"/>
      <c r="HJ26" s="219"/>
      <c r="HK26" s="60"/>
      <c r="HL26" s="114"/>
      <c r="HM26" s="204"/>
      <c r="HN26" s="115"/>
      <c r="HO26" s="116"/>
      <c r="HP26" s="116"/>
      <c r="HQ26" s="61"/>
      <c r="HR26" s="120"/>
      <c r="HS26" s="279"/>
      <c r="HT26" s="802"/>
      <c r="HU26" s="802"/>
      <c r="HV26" s="1770"/>
      <c r="HW26" s="1771"/>
      <c r="HX26" s="1772"/>
      <c r="HY26" s="1773"/>
      <c r="HZ26" s="1774"/>
      <c r="IA26" s="1774"/>
      <c r="IB26" s="1775"/>
      <c r="IC26" s="1776"/>
      <c r="ID26" s="220"/>
      <c r="IE26" s="1777"/>
      <c r="IF26" s="300"/>
      <c r="IG26" s="60"/>
      <c r="IH26" s="114"/>
      <c r="II26" s="204"/>
      <c r="IJ26" s="115"/>
      <c r="IK26" s="116"/>
      <c r="IL26" s="116"/>
      <c r="IM26" s="61"/>
      <c r="IN26" s="120"/>
      <c r="IO26" s="80"/>
      <c r="IP26" s="219"/>
      <c r="IQ26" s="219"/>
      <c r="IR26" s="60"/>
      <c r="IS26" s="114"/>
      <c r="IT26" s="204"/>
      <c r="IU26" s="115"/>
      <c r="IV26" s="116"/>
      <c r="IW26" s="116"/>
      <c r="IX26" s="61"/>
      <c r="IY26" s="120"/>
      <c r="IZ26" s="80"/>
      <c r="JA26" s="219"/>
      <c r="JB26" s="219"/>
      <c r="JC26" s="60"/>
      <c r="JD26" s="114"/>
      <c r="JE26" s="204"/>
      <c r="JF26" s="115"/>
      <c r="JG26" s="116"/>
      <c r="JH26" s="116"/>
      <c r="JI26" s="61"/>
      <c r="JJ26" s="120"/>
      <c r="JK26" s="220"/>
      <c r="JL26" s="219"/>
      <c r="JM26" s="219"/>
      <c r="JN26" s="60"/>
      <c r="JO26" s="114"/>
      <c r="JP26" s="204"/>
      <c r="JQ26" s="115"/>
      <c r="JR26" s="116"/>
      <c r="JS26" s="116"/>
      <c r="JT26" s="61"/>
      <c r="JU26" s="120"/>
      <c r="JV26" s="1351"/>
      <c r="JW26" s="1352"/>
      <c r="JX26" s="1353"/>
      <c r="JY26" s="1354"/>
      <c r="JZ26" s="1355"/>
      <c r="KA26" s="1352"/>
      <c r="KB26" s="1353"/>
      <c r="KC26" s="1356"/>
      <c r="KD26" s="1357"/>
      <c r="KE26" s="1358"/>
      <c r="KF26" s="1359"/>
      <c r="KG26" s="1360"/>
      <c r="KH26" s="1361"/>
      <c r="KI26" s="1354"/>
      <c r="KJ26" s="1363"/>
      <c r="KK26" s="80"/>
      <c r="KL26" s="219"/>
      <c r="KM26" s="79"/>
      <c r="KN26" s="60"/>
      <c r="KO26" s="114"/>
      <c r="KP26" s="204"/>
      <c r="KQ26" s="115"/>
      <c r="KR26" s="116"/>
      <c r="KS26" s="116"/>
      <c r="KT26" s="61"/>
      <c r="KU26" s="120"/>
      <c r="KV26" s="279"/>
      <c r="KW26" s="802"/>
      <c r="KX26" s="60"/>
      <c r="KY26" s="1770"/>
      <c r="KZ26" s="1771"/>
      <c r="LA26" s="1772"/>
      <c r="LB26" s="1773"/>
      <c r="LC26" s="1774"/>
      <c r="LD26" s="1774"/>
      <c r="LE26" s="1775"/>
      <c r="LF26" s="1776"/>
      <c r="LG26" s="80"/>
      <c r="LH26" s="1340"/>
      <c r="LI26" s="219"/>
      <c r="LJ26" s="760"/>
      <c r="LK26" s="761"/>
      <c r="LL26" s="762"/>
      <c r="LM26" s="763"/>
      <c r="LN26" s="764"/>
      <c r="LO26" s="764"/>
      <c r="LP26" s="765"/>
      <c r="LQ26" s="766"/>
      <c r="LR26" s="279"/>
      <c r="LS26" s="802"/>
      <c r="LT26" s="60"/>
      <c r="LU26" s="855"/>
      <c r="LV26" s="856"/>
      <c r="LW26" s="857"/>
      <c r="LX26" s="858"/>
      <c r="LY26" s="859"/>
      <c r="LZ26" s="859"/>
      <c r="MA26" s="781"/>
      <c r="MB26" s="860"/>
      <c r="MC26" s="1673"/>
      <c r="MD26" s="1778"/>
      <c r="ME26" s="450"/>
      <c r="MF26" s="855"/>
      <c r="MG26" s="856"/>
      <c r="MH26" s="1312"/>
      <c r="MI26" s="858"/>
      <c r="MJ26" s="859"/>
      <c r="MK26" s="859"/>
      <c r="ML26" s="781"/>
      <c r="MM26" s="860"/>
      <c r="MN26" s="1629"/>
      <c r="MO26" s="522"/>
      <c r="MP26" s="522"/>
      <c r="MQ26" s="855"/>
      <c r="MR26" s="856"/>
      <c r="MS26" s="1312"/>
      <c r="MT26" s="858"/>
      <c r="MU26" s="859"/>
      <c r="MV26" s="859"/>
      <c r="MW26" s="781"/>
      <c r="MX26" s="860"/>
      <c r="MY26" s="1719"/>
      <c r="MZ26" s="1720"/>
      <c r="NA26" s="1721"/>
    </row>
    <row r="27" spans="1:365" ht="22.5" customHeight="1" x14ac:dyDescent="0.25">
      <c r="A27" s="1749"/>
      <c r="B27" s="1261"/>
      <c r="C27" s="1261"/>
      <c r="D27" s="1750"/>
      <c r="E27" s="1750"/>
      <c r="F27" s="1637"/>
      <c r="G27" s="1751"/>
      <c r="H27" s="1261"/>
      <c r="I27" s="1261"/>
      <c r="J27" s="1501"/>
      <c r="K27" s="1264"/>
      <c r="L27" s="1265"/>
      <c r="M27" s="1266"/>
      <c r="N27" s="1490"/>
      <c r="O27" s="1260"/>
      <c r="P27" s="1264"/>
      <c r="Q27" s="1265"/>
      <c r="R27" s="1266"/>
      <c r="S27" s="1490"/>
      <c r="T27" s="1752"/>
      <c r="U27" s="1753"/>
      <c r="V27" s="1754"/>
      <c r="W27" s="1260"/>
      <c r="X27" s="1263"/>
      <c r="Y27" s="1264"/>
      <c r="Z27" s="1265"/>
      <c r="AA27" s="1266"/>
      <c r="AB27" s="1266"/>
      <c r="AC27" s="1492"/>
      <c r="AD27" s="1493"/>
      <c r="AE27" s="1752"/>
      <c r="AF27" s="1755"/>
      <c r="AG27" s="1754"/>
      <c r="AH27" s="1260"/>
      <c r="AI27" s="1263"/>
      <c r="AJ27" s="1264"/>
      <c r="AK27" s="1265"/>
      <c r="AL27" s="1266"/>
      <c r="AM27" s="1266"/>
      <c r="AN27" s="1492"/>
      <c r="AO27" s="1493"/>
      <c r="AP27" s="1752"/>
      <c r="AQ27" s="1756"/>
      <c r="AR27" s="1757"/>
      <c r="AS27" s="1260"/>
      <c r="AT27" s="1263"/>
      <c r="AU27" s="1264"/>
      <c r="AV27" s="1265"/>
      <c r="AW27" s="1266"/>
      <c r="AX27" s="1266"/>
      <c r="AY27" s="1492"/>
      <c r="AZ27" s="1493"/>
      <c r="BA27" s="1501"/>
      <c r="BB27" s="1504"/>
      <c r="BC27" s="1504"/>
      <c r="BD27" s="1260"/>
      <c r="BE27" s="1263"/>
      <c r="BF27" s="1264"/>
      <c r="BG27" s="1265"/>
      <c r="BH27" s="1266"/>
      <c r="BI27" s="1266"/>
      <c r="BJ27" s="1492"/>
      <c r="BK27" s="1493"/>
      <c r="BL27" s="1501"/>
      <c r="BM27" s="1504"/>
      <c r="BN27" s="1504"/>
      <c r="BO27" s="1260"/>
      <c r="BP27" s="1263"/>
      <c r="BQ27" s="1264"/>
      <c r="BR27" s="1265"/>
      <c r="BS27" s="1266"/>
      <c r="BT27" s="1266"/>
      <c r="BU27" s="1492"/>
      <c r="BV27" s="1493"/>
      <c r="BW27" s="1491"/>
      <c r="BX27" s="1504"/>
      <c r="BY27" s="1504"/>
      <c r="BZ27" s="1260"/>
      <c r="CA27" s="1263"/>
      <c r="CB27" s="1264"/>
      <c r="CC27" s="1265"/>
      <c r="CD27" s="1266"/>
      <c r="CE27" s="1266"/>
      <c r="CF27" s="1492"/>
      <c r="CG27" s="1493"/>
      <c r="CH27" s="1497"/>
      <c r="CI27" s="1498"/>
      <c r="CJ27" s="1499"/>
      <c r="CK27" s="447"/>
      <c r="CL27" s="1500"/>
      <c r="CM27" s="448"/>
      <c r="CN27" s="447"/>
      <c r="CO27" s="1262"/>
      <c r="CP27" s="1491"/>
      <c r="CQ27" s="447"/>
      <c r="CR27" s="447"/>
      <c r="CS27" s="1260"/>
      <c r="CT27" s="1263"/>
      <c r="CU27" s="1264"/>
      <c r="CV27" s="1265"/>
      <c r="CW27" s="1266"/>
      <c r="CX27" s="1266"/>
      <c r="CY27" s="1492"/>
      <c r="CZ27" s="1268"/>
      <c r="DA27" s="1501"/>
      <c r="DB27" s="1504"/>
      <c r="DC27" s="447"/>
      <c r="DD27" s="1260"/>
      <c r="DE27" s="1263"/>
      <c r="DF27" s="1264"/>
      <c r="DG27" s="1265"/>
      <c r="DH27" s="1266"/>
      <c r="DI27" s="1266"/>
      <c r="DJ27" s="1492"/>
      <c r="DK27" s="1493"/>
      <c r="DL27" s="1008"/>
      <c r="DM27" s="1758"/>
      <c r="DN27" s="1758"/>
      <c r="DO27" s="1746"/>
      <c r="DP27" s="524"/>
      <c r="DQ27" s="525"/>
      <c r="DR27" s="469"/>
      <c r="DS27" s="526"/>
      <c r="DT27" s="526"/>
      <c r="DU27" s="1272"/>
      <c r="DV27" s="1273"/>
      <c r="DW27" s="1491"/>
      <c r="DX27" s="447"/>
      <c r="DY27" s="1759"/>
      <c r="DZ27" s="1275"/>
      <c r="EA27" s="524"/>
      <c r="EB27" s="525"/>
      <c r="EC27" s="469"/>
      <c r="ED27" s="526"/>
      <c r="EE27" s="526"/>
      <c r="EF27" s="1272"/>
      <c r="EG27" s="1273"/>
      <c r="EH27" s="1501"/>
      <c r="EI27" s="1504"/>
      <c r="EJ27" s="1760"/>
      <c r="EK27" s="1275"/>
      <c r="EL27" s="524"/>
      <c r="EM27" s="525"/>
      <c r="EN27" s="469"/>
      <c r="EO27" s="526"/>
      <c r="EP27" s="526"/>
      <c r="EQ27" s="1272"/>
      <c r="ER27" s="1273"/>
      <c r="ES27" s="532"/>
      <c r="ET27" s="1270"/>
      <c r="EU27" s="1270"/>
      <c r="EV27" s="1275"/>
      <c r="EW27" s="524"/>
      <c r="EX27" s="525"/>
      <c r="EY27" s="469"/>
      <c r="EZ27" s="526"/>
      <c r="FA27" s="526"/>
      <c r="FB27" s="1272"/>
      <c r="FC27" s="1273"/>
      <c r="FD27" s="1005"/>
      <c r="FE27" s="1761"/>
      <c r="FF27" s="585"/>
      <c r="FG27" s="1275"/>
      <c r="FH27" s="524"/>
      <c r="FI27" s="525"/>
      <c r="FJ27" s="469"/>
      <c r="FK27" s="526"/>
      <c r="FL27" s="526"/>
      <c r="FM27" s="582"/>
      <c r="FN27" s="1762"/>
      <c r="FO27" s="532"/>
      <c r="FP27" s="1270"/>
      <c r="FQ27" s="1270"/>
      <c r="FR27" s="1275"/>
      <c r="FS27" s="524"/>
      <c r="FT27" s="525"/>
      <c r="FU27" s="469"/>
      <c r="FV27" s="526"/>
      <c r="FW27" s="526"/>
      <c r="FX27" s="1272"/>
      <c r="FY27" s="1273"/>
      <c r="FZ27" s="175"/>
      <c r="GA27" s="1763"/>
      <c r="GB27" s="396"/>
      <c r="GC27" s="79"/>
      <c r="GD27" s="1764"/>
      <c r="GE27" s="1763"/>
      <c r="GF27" s="396"/>
      <c r="GG27" s="1765"/>
      <c r="GH27" s="1766"/>
      <c r="GI27" s="1767"/>
      <c r="GJ27" s="1768"/>
      <c r="GL27" s="1769"/>
      <c r="GM27" s="219"/>
      <c r="GN27" s="219"/>
      <c r="GO27" s="60"/>
      <c r="GP27" s="114"/>
      <c r="GQ27" s="204"/>
      <c r="GR27" s="115"/>
      <c r="GS27" s="116"/>
      <c r="GT27" s="116"/>
      <c r="GU27" s="61"/>
      <c r="GV27" s="120"/>
      <c r="GW27" s="220"/>
      <c r="GX27" s="219"/>
      <c r="GY27" s="219"/>
      <c r="GZ27" s="60"/>
      <c r="HA27" s="114"/>
      <c r="HB27" s="204"/>
      <c r="HC27" s="115"/>
      <c r="HD27" s="116"/>
      <c r="HE27" s="116"/>
      <c r="HF27" s="61"/>
      <c r="HG27" s="120"/>
      <c r="HH27" s="80"/>
      <c r="HI27" s="219"/>
      <c r="HJ27" s="219"/>
      <c r="HK27" s="60"/>
      <c r="HL27" s="114"/>
      <c r="HM27" s="204"/>
      <c r="HN27" s="115"/>
      <c r="HO27" s="116"/>
      <c r="HP27" s="116"/>
      <c r="HQ27" s="61"/>
      <c r="HR27" s="120"/>
      <c r="HS27" s="279"/>
      <c r="HT27" s="802"/>
      <c r="HU27" s="802"/>
      <c r="HV27" s="1770"/>
      <c r="HW27" s="1771"/>
      <c r="HX27" s="1772"/>
      <c r="HY27" s="1773"/>
      <c r="HZ27" s="1774"/>
      <c r="IA27" s="1774"/>
      <c r="IB27" s="1775"/>
      <c r="IC27" s="1776"/>
      <c r="ID27" s="220"/>
      <c r="IE27" s="1777"/>
      <c r="IF27" s="300"/>
      <c r="IG27" s="60"/>
      <c r="IH27" s="114"/>
      <c r="II27" s="204"/>
      <c r="IJ27" s="115"/>
      <c r="IK27" s="116"/>
      <c r="IL27" s="116"/>
      <c r="IM27" s="61"/>
      <c r="IN27" s="120"/>
      <c r="IO27" s="80"/>
      <c r="IP27" s="219"/>
      <c r="IQ27" s="219"/>
      <c r="IR27" s="60"/>
      <c r="IS27" s="114"/>
      <c r="IT27" s="204"/>
      <c r="IU27" s="115"/>
      <c r="IV27" s="116"/>
      <c r="IW27" s="116"/>
      <c r="IX27" s="61"/>
      <c r="IY27" s="120"/>
      <c r="IZ27" s="80"/>
      <c r="JA27" s="219"/>
      <c r="JB27" s="219"/>
      <c r="JC27" s="60"/>
      <c r="JD27" s="114"/>
      <c r="JE27" s="204"/>
      <c r="JF27" s="115"/>
      <c r="JG27" s="116"/>
      <c r="JH27" s="116"/>
      <c r="JI27" s="61"/>
      <c r="JJ27" s="120"/>
      <c r="JK27" s="220"/>
      <c r="JL27" s="219"/>
      <c r="JM27" s="219"/>
      <c r="JN27" s="60"/>
      <c r="JO27" s="114"/>
      <c r="JP27" s="204"/>
      <c r="JQ27" s="115"/>
      <c r="JR27" s="116"/>
      <c r="JS27" s="116"/>
      <c r="JT27" s="61"/>
      <c r="JU27" s="120"/>
      <c r="JV27" s="1351"/>
      <c r="JW27" s="1352"/>
      <c r="JX27" s="1353"/>
      <c r="JY27" s="1354"/>
      <c r="JZ27" s="1355"/>
      <c r="KA27" s="1352"/>
      <c r="KB27" s="1353"/>
      <c r="KC27" s="1356"/>
      <c r="KD27" s="1357"/>
      <c r="KE27" s="1358"/>
      <c r="KF27" s="1359"/>
      <c r="KG27" s="1360"/>
      <c r="KH27" s="1361"/>
      <c r="KI27" s="1354"/>
      <c r="KJ27" s="1363"/>
      <c r="KK27" s="80"/>
      <c r="KL27" s="219"/>
      <c r="KM27" s="79"/>
      <c r="KN27" s="60"/>
      <c r="KO27" s="114"/>
      <c r="KP27" s="204"/>
      <c r="KQ27" s="115"/>
      <c r="KR27" s="116"/>
      <c r="KS27" s="116"/>
      <c r="KT27" s="61"/>
      <c r="KU27" s="120"/>
      <c r="KV27" s="279"/>
      <c r="KW27" s="802"/>
      <c r="KX27" s="60"/>
      <c r="KY27" s="1770"/>
      <c r="KZ27" s="1771"/>
      <c r="LA27" s="1772"/>
      <c r="LB27" s="1773"/>
      <c r="LC27" s="1774"/>
      <c r="LD27" s="1774"/>
      <c r="LE27" s="1775"/>
      <c r="LF27" s="1776"/>
      <c r="LG27" s="80"/>
      <c r="LH27" s="1340"/>
      <c r="LI27" s="219"/>
      <c r="LJ27" s="760"/>
      <c r="LK27" s="761"/>
      <c r="LL27" s="762"/>
      <c r="LM27" s="763"/>
      <c r="LN27" s="764"/>
      <c r="LO27" s="764"/>
      <c r="LP27" s="765"/>
      <c r="LQ27" s="766"/>
      <c r="LR27" s="279"/>
      <c r="LS27" s="802"/>
      <c r="LT27" s="60"/>
      <c r="LU27" s="855"/>
      <c r="LV27" s="856"/>
      <c r="LW27" s="857"/>
      <c r="LX27" s="858"/>
      <c r="LY27" s="859"/>
      <c r="LZ27" s="859"/>
      <c r="MA27" s="781"/>
      <c r="MB27" s="860"/>
      <c r="MC27" s="1673"/>
      <c r="MD27" s="1778"/>
      <c r="ME27" s="450"/>
      <c r="MF27" s="855"/>
      <c r="MG27" s="856"/>
      <c r="MH27" s="1312"/>
      <c r="MI27" s="858"/>
      <c r="MJ27" s="859"/>
      <c r="MK27" s="859"/>
      <c r="ML27" s="781"/>
      <c r="MM27" s="860"/>
      <c r="MN27" s="1629"/>
      <c r="MO27" s="522"/>
      <c r="MP27" s="522"/>
      <c r="MQ27" s="855"/>
      <c r="MR27" s="856"/>
      <c r="MS27" s="1312"/>
      <c r="MT27" s="858"/>
      <c r="MU27" s="859"/>
      <c r="MV27" s="859"/>
      <c r="MW27" s="781"/>
      <c r="MX27" s="860"/>
      <c r="MY27" s="1719"/>
      <c r="MZ27" s="1720"/>
      <c r="NA27" s="1721"/>
    </row>
    <row r="28" spans="1:365" ht="22.5" customHeight="1" x14ac:dyDescent="0.25">
      <c r="A28" s="1749"/>
      <c r="B28" s="1261"/>
      <c r="C28" s="1261"/>
      <c r="D28" s="1750"/>
      <c r="E28" s="1750"/>
      <c r="F28" s="1637"/>
      <c r="G28" s="1751"/>
      <c r="H28" s="1261"/>
      <c r="I28" s="1261"/>
      <c r="J28" s="1501"/>
      <c r="K28" s="1264"/>
      <c r="L28" s="1265"/>
      <c r="M28" s="1266"/>
      <c r="N28" s="1490"/>
      <c r="O28" s="1260"/>
      <c r="P28" s="1264"/>
      <c r="Q28" s="1265"/>
      <c r="R28" s="1266"/>
      <c r="S28" s="1490"/>
      <c r="T28" s="1752"/>
      <c r="U28" s="1753"/>
      <c r="V28" s="1754"/>
      <c r="W28" s="1260"/>
      <c r="X28" s="1263"/>
      <c r="Y28" s="1264"/>
      <c r="Z28" s="1265"/>
      <c r="AA28" s="1266"/>
      <c r="AB28" s="1266"/>
      <c r="AC28" s="1492"/>
      <c r="AD28" s="1493"/>
      <c r="AE28" s="1752"/>
      <c r="AF28" s="1755"/>
      <c r="AG28" s="1754"/>
      <c r="AH28" s="1260"/>
      <c r="AI28" s="1263"/>
      <c r="AJ28" s="1264"/>
      <c r="AK28" s="1265"/>
      <c r="AL28" s="1266"/>
      <c r="AM28" s="1266"/>
      <c r="AN28" s="1492"/>
      <c r="AO28" s="1493"/>
      <c r="AP28" s="1752"/>
      <c r="AQ28" s="1756"/>
      <c r="AR28" s="1757"/>
      <c r="AS28" s="1260"/>
      <c r="AT28" s="1263"/>
      <c r="AU28" s="1264"/>
      <c r="AV28" s="1265"/>
      <c r="AW28" s="1266"/>
      <c r="AX28" s="1266"/>
      <c r="AY28" s="1492"/>
      <c r="AZ28" s="1493"/>
      <c r="BA28" s="1501"/>
      <c r="BB28" s="1504"/>
      <c r="BC28" s="1504"/>
      <c r="BD28" s="1260"/>
      <c r="BE28" s="1263"/>
      <c r="BF28" s="1264"/>
      <c r="BG28" s="1265"/>
      <c r="BH28" s="1266"/>
      <c r="BI28" s="1266"/>
      <c r="BJ28" s="1492"/>
      <c r="BK28" s="1493"/>
      <c r="BL28" s="1501"/>
      <c r="BM28" s="1504"/>
      <c r="BN28" s="1504"/>
      <c r="BO28" s="1260"/>
      <c r="BP28" s="1263"/>
      <c r="BQ28" s="1264"/>
      <c r="BR28" s="1265"/>
      <c r="BS28" s="1266"/>
      <c r="BT28" s="1266"/>
      <c r="BU28" s="1492"/>
      <c r="BV28" s="1493"/>
      <c r="BW28" s="1491"/>
      <c r="BX28" s="1504"/>
      <c r="BY28" s="1504"/>
      <c r="BZ28" s="1260"/>
      <c r="CA28" s="1263"/>
      <c r="CB28" s="1264"/>
      <c r="CC28" s="1265"/>
      <c r="CD28" s="1266"/>
      <c r="CE28" s="1266"/>
      <c r="CF28" s="1492"/>
      <c r="CG28" s="1493"/>
      <c r="CH28" s="1497"/>
      <c r="CI28" s="1498"/>
      <c r="CJ28" s="1499"/>
      <c r="CK28" s="447"/>
      <c r="CL28" s="1500"/>
      <c r="CM28" s="448"/>
      <c r="CN28" s="447"/>
      <c r="CO28" s="1262"/>
      <c r="CP28" s="1491"/>
      <c r="CQ28" s="447"/>
      <c r="CR28" s="447"/>
      <c r="CS28" s="1260"/>
      <c r="CT28" s="1263"/>
      <c r="CU28" s="1264"/>
      <c r="CV28" s="1265"/>
      <c r="CW28" s="1266"/>
      <c r="CX28" s="1266"/>
      <c r="CY28" s="1492"/>
      <c r="CZ28" s="1268"/>
      <c r="DA28" s="1501"/>
      <c r="DB28" s="1504"/>
      <c r="DC28" s="447"/>
      <c r="DD28" s="1260"/>
      <c r="DE28" s="1263"/>
      <c r="DF28" s="1264"/>
      <c r="DG28" s="1265"/>
      <c r="DH28" s="1266"/>
      <c r="DI28" s="1266"/>
      <c r="DJ28" s="1492"/>
      <c r="DK28" s="1493"/>
      <c r="DL28" s="1008"/>
      <c r="DM28" s="1758"/>
      <c r="DN28" s="1758"/>
      <c r="DO28" s="1746"/>
      <c r="DP28" s="524"/>
      <c r="DQ28" s="525"/>
      <c r="DR28" s="469"/>
      <c r="DS28" s="526"/>
      <c r="DT28" s="526"/>
      <c r="DU28" s="1272"/>
      <c r="DV28" s="1273"/>
      <c r="DW28" s="1491"/>
      <c r="DX28" s="447"/>
      <c r="DY28" s="1759"/>
      <c r="DZ28" s="1275"/>
      <c r="EA28" s="524"/>
      <c r="EB28" s="525"/>
      <c r="EC28" s="469"/>
      <c r="ED28" s="526"/>
      <c r="EE28" s="526"/>
      <c r="EF28" s="1272"/>
      <c r="EG28" s="1273"/>
      <c r="EH28" s="1501"/>
      <c r="EI28" s="1504"/>
      <c r="EJ28" s="1760"/>
      <c r="EK28" s="1275"/>
      <c r="EL28" s="524"/>
      <c r="EM28" s="525"/>
      <c r="EN28" s="469"/>
      <c r="EO28" s="526"/>
      <c r="EP28" s="526"/>
      <c r="EQ28" s="1272"/>
      <c r="ER28" s="1273"/>
      <c r="ES28" s="532"/>
      <c r="ET28" s="1270"/>
      <c r="EU28" s="1270"/>
      <c r="EV28" s="1275"/>
      <c r="EW28" s="524"/>
      <c r="EX28" s="525"/>
      <c r="EY28" s="469"/>
      <c r="EZ28" s="526"/>
      <c r="FA28" s="526"/>
      <c r="FB28" s="1272"/>
      <c r="FC28" s="1273"/>
      <c r="FD28" s="1005"/>
      <c r="FE28" s="1761"/>
      <c r="FF28" s="585"/>
      <c r="FG28" s="1275"/>
      <c r="FH28" s="524"/>
      <c r="FI28" s="525"/>
      <c r="FJ28" s="469"/>
      <c r="FK28" s="526"/>
      <c r="FL28" s="526"/>
      <c r="FM28" s="582"/>
      <c r="FN28" s="1762"/>
      <c r="FO28" s="532"/>
      <c r="FP28" s="1270"/>
      <c r="FQ28" s="1270"/>
      <c r="FR28" s="1275"/>
      <c r="FS28" s="524"/>
      <c r="FT28" s="525"/>
      <c r="FU28" s="469"/>
      <c r="FV28" s="526"/>
      <c r="FW28" s="526"/>
      <c r="FX28" s="1272"/>
      <c r="FY28" s="1273"/>
      <c r="FZ28" s="175"/>
      <c r="GA28" s="1763"/>
      <c r="GB28" s="396"/>
      <c r="GC28" s="79"/>
      <c r="GD28" s="1764"/>
      <c r="GE28" s="1763"/>
      <c r="GF28" s="396"/>
      <c r="GG28" s="1765"/>
      <c r="GH28" s="1766"/>
      <c r="GI28" s="1767"/>
      <c r="GJ28" s="1768"/>
      <c r="GL28" s="1769"/>
      <c r="GM28" s="219"/>
      <c r="GN28" s="219"/>
      <c r="GO28" s="60"/>
      <c r="GP28" s="114"/>
      <c r="GQ28" s="204"/>
      <c r="GR28" s="115"/>
      <c r="GS28" s="116"/>
      <c r="GT28" s="116"/>
      <c r="GU28" s="61"/>
      <c r="GV28" s="120"/>
      <c r="GW28" s="220"/>
      <c r="GX28" s="219"/>
      <c r="GY28" s="219"/>
      <c r="GZ28" s="60"/>
      <c r="HA28" s="114"/>
      <c r="HB28" s="204"/>
      <c r="HC28" s="115"/>
      <c r="HD28" s="116"/>
      <c r="HE28" s="116"/>
      <c r="HF28" s="61"/>
      <c r="HG28" s="120"/>
      <c r="HH28" s="80"/>
      <c r="HI28" s="219"/>
      <c r="HJ28" s="219"/>
      <c r="HK28" s="60"/>
      <c r="HL28" s="114"/>
      <c r="HM28" s="204"/>
      <c r="HN28" s="115"/>
      <c r="HO28" s="116"/>
      <c r="HP28" s="116"/>
      <c r="HQ28" s="61"/>
      <c r="HR28" s="120"/>
      <c r="HS28" s="279"/>
      <c r="HT28" s="802"/>
      <c r="HU28" s="802"/>
      <c r="HV28" s="1770"/>
      <c r="HW28" s="1771"/>
      <c r="HX28" s="1772"/>
      <c r="HY28" s="1773"/>
      <c r="HZ28" s="1774"/>
      <c r="IA28" s="1774"/>
      <c r="IB28" s="1775"/>
      <c r="IC28" s="1776"/>
      <c r="ID28" s="220"/>
      <c r="IE28" s="1777"/>
      <c r="IF28" s="300"/>
      <c r="IG28" s="60"/>
      <c r="IH28" s="114"/>
      <c r="II28" s="204"/>
      <c r="IJ28" s="115"/>
      <c r="IK28" s="116"/>
      <c r="IL28" s="116"/>
      <c r="IM28" s="61"/>
      <c r="IN28" s="120"/>
      <c r="IO28" s="80"/>
      <c r="IP28" s="219"/>
      <c r="IQ28" s="219"/>
      <c r="IR28" s="60"/>
      <c r="IS28" s="114"/>
      <c r="IT28" s="204"/>
      <c r="IU28" s="115"/>
      <c r="IV28" s="116"/>
      <c r="IW28" s="116"/>
      <c r="IX28" s="61"/>
      <c r="IY28" s="120"/>
      <c r="IZ28" s="80"/>
      <c r="JA28" s="219"/>
      <c r="JB28" s="219"/>
      <c r="JC28" s="60"/>
      <c r="JD28" s="114"/>
      <c r="JE28" s="204"/>
      <c r="JF28" s="115"/>
      <c r="JG28" s="116"/>
      <c r="JH28" s="116"/>
      <c r="JI28" s="61"/>
      <c r="JJ28" s="120"/>
      <c r="JK28" s="220"/>
      <c r="JL28" s="219"/>
      <c r="JM28" s="219"/>
      <c r="JN28" s="60"/>
      <c r="JO28" s="114"/>
      <c r="JP28" s="204"/>
      <c r="JQ28" s="115"/>
      <c r="JR28" s="116"/>
      <c r="JS28" s="116"/>
      <c r="JT28" s="61"/>
      <c r="JU28" s="120"/>
      <c r="JV28" s="1351"/>
      <c r="JW28" s="1352"/>
      <c r="JX28" s="1353"/>
      <c r="JY28" s="1354"/>
      <c r="JZ28" s="1355"/>
      <c r="KA28" s="1352"/>
      <c r="KB28" s="1353"/>
      <c r="KC28" s="1356"/>
      <c r="KD28" s="1357"/>
      <c r="KE28" s="1358"/>
      <c r="KF28" s="1359"/>
      <c r="KG28" s="1360"/>
      <c r="KH28" s="1361"/>
      <c r="KI28" s="1354"/>
      <c r="KJ28" s="1363"/>
      <c r="KK28" s="80"/>
      <c r="KL28" s="219"/>
      <c r="KM28" s="79"/>
      <c r="KN28" s="60"/>
      <c r="KO28" s="114"/>
      <c r="KP28" s="204"/>
      <c r="KQ28" s="115"/>
      <c r="KR28" s="116"/>
      <c r="KS28" s="116"/>
      <c r="KT28" s="61"/>
      <c r="KU28" s="120"/>
      <c r="KV28" s="279"/>
      <c r="KW28" s="802"/>
      <c r="KX28" s="60"/>
      <c r="KY28" s="1770"/>
      <c r="KZ28" s="1771"/>
      <c r="LA28" s="1772"/>
      <c r="LB28" s="1773"/>
      <c r="LC28" s="1774"/>
      <c r="LD28" s="1774"/>
      <c r="LE28" s="1775"/>
      <c r="LF28" s="1776"/>
      <c r="LG28" s="80"/>
      <c r="LH28" s="1340"/>
      <c r="LI28" s="219"/>
      <c r="LJ28" s="760"/>
      <c r="LK28" s="761"/>
      <c r="LL28" s="762"/>
      <c r="LM28" s="763"/>
      <c r="LN28" s="764"/>
      <c r="LO28" s="764"/>
      <c r="LP28" s="765"/>
      <c r="LQ28" s="766"/>
      <c r="LR28" s="279"/>
      <c r="LS28" s="802"/>
      <c r="LT28" s="60"/>
      <c r="LU28" s="855"/>
      <c r="LV28" s="856"/>
      <c r="LW28" s="857"/>
      <c r="LX28" s="858"/>
      <c r="LY28" s="859"/>
      <c r="LZ28" s="859"/>
      <c r="MA28" s="781"/>
      <c r="MB28" s="860"/>
      <c r="MC28" s="1673"/>
      <c r="MD28" s="1778"/>
      <c r="ME28" s="450"/>
      <c r="MF28" s="855"/>
      <c r="MG28" s="856"/>
      <c r="MH28" s="1312"/>
      <c r="MI28" s="858"/>
      <c r="MJ28" s="859"/>
      <c r="MK28" s="859"/>
      <c r="ML28" s="781"/>
      <c r="MM28" s="860"/>
      <c r="MN28" s="1629"/>
      <c r="MO28" s="522"/>
      <c r="MP28" s="522"/>
      <c r="MQ28" s="855"/>
      <c r="MR28" s="856"/>
      <c r="MS28" s="1312"/>
      <c r="MT28" s="858"/>
      <c r="MU28" s="859"/>
      <c r="MV28" s="859"/>
      <c r="MW28" s="781"/>
      <c r="MX28" s="860"/>
      <c r="MY28" s="1719"/>
      <c r="MZ28" s="1720"/>
      <c r="NA28" s="1721"/>
    </row>
    <row r="29" spans="1:365" s="642" customFormat="1" ht="21" customHeight="1" x14ac:dyDescent="0.25">
      <c r="A29" s="1229"/>
      <c r="B29" s="1230" t="s">
        <v>620</v>
      </c>
      <c r="C29" s="1230" t="s">
        <v>659</v>
      </c>
      <c r="D29" s="1231" t="s">
        <v>618</v>
      </c>
      <c r="E29" s="1232" t="s">
        <v>619</v>
      </c>
      <c r="F29" s="411"/>
      <c r="G29" s="1109"/>
      <c r="H29" s="1109"/>
      <c r="I29" s="1110"/>
      <c r="J29" s="1111"/>
      <c r="K29" s="1112"/>
      <c r="L29" s="1113"/>
      <c r="M29" s="1112"/>
      <c r="N29" s="1114"/>
      <c r="O29" s="1115"/>
      <c r="P29" s="1115"/>
      <c r="Q29" s="1113"/>
      <c r="R29" s="1112"/>
      <c r="S29" s="1114"/>
      <c r="T29" s="1116"/>
      <c r="U29" s="1117"/>
      <c r="V29" s="1115"/>
      <c r="W29" s="1118"/>
      <c r="X29" s="1112"/>
      <c r="Y29" s="1112"/>
      <c r="Z29" s="1113"/>
      <c r="AA29" s="1112"/>
      <c r="AB29" s="1112"/>
      <c r="AC29" s="1119"/>
      <c r="AD29" s="1120"/>
      <c r="AE29" s="1116"/>
      <c r="AF29" s="1117"/>
      <c r="AG29" s="1115"/>
      <c r="AH29" s="1118"/>
      <c r="AI29" s="1112"/>
      <c r="AJ29" s="1112"/>
      <c r="AK29" s="1113"/>
      <c r="AL29" s="1112"/>
      <c r="AM29" s="1112"/>
      <c r="AN29" s="1119"/>
      <c r="AO29" s="1120"/>
      <c r="AP29" s="1116"/>
      <c r="AQ29" s="1117"/>
      <c r="AR29" s="1115"/>
      <c r="AS29" s="1118"/>
      <c r="AT29" s="1112"/>
      <c r="AU29" s="1112"/>
      <c r="AV29" s="1113"/>
      <c r="AW29" s="1112"/>
      <c r="AX29" s="1112"/>
      <c r="AY29" s="1119"/>
      <c r="AZ29" s="1115"/>
      <c r="BA29" s="1118"/>
      <c r="BB29" s="1117"/>
      <c r="BC29" s="1115"/>
      <c r="BD29" s="1118"/>
      <c r="BE29" s="1112"/>
      <c r="BF29" s="1112"/>
      <c r="BG29" s="1113"/>
      <c r="BH29" s="1112"/>
      <c r="BI29" s="1112"/>
      <c r="BJ29" s="1119"/>
      <c r="BK29" s="1115"/>
      <c r="BL29" s="1116"/>
      <c r="BM29" s="1117"/>
      <c r="BN29" s="1115"/>
      <c r="BO29" s="1118"/>
      <c r="BP29" s="1112"/>
      <c r="BQ29" s="1112"/>
      <c r="BR29" s="1113"/>
      <c r="BS29" s="1112"/>
      <c r="BT29" s="1112"/>
      <c r="BU29" s="1119"/>
      <c r="BV29" s="1120"/>
      <c r="BW29" s="1116"/>
      <c r="BX29" s="1117"/>
      <c r="BY29" s="1115"/>
      <c r="BZ29" s="1118"/>
      <c r="CA29" s="1112"/>
      <c r="CB29" s="1112"/>
      <c r="CC29" s="1113"/>
      <c r="CD29" s="1112"/>
      <c r="CE29" s="1112"/>
      <c r="CF29" s="1119"/>
      <c r="CG29" s="1120"/>
      <c r="CH29" s="1121"/>
      <c r="CI29" s="1122"/>
      <c r="CJ29" s="1122"/>
      <c r="CK29" s="1122"/>
      <c r="CL29" s="1122"/>
      <c r="CM29" s="1122"/>
      <c r="CN29" s="1122"/>
      <c r="CO29" s="1122"/>
      <c r="CP29" s="1123">
        <v>6.4</v>
      </c>
      <c r="CQ29" s="1124">
        <v>2</v>
      </c>
      <c r="CR29" s="1124">
        <v>8</v>
      </c>
      <c r="CS29" s="1125">
        <f t="shared" ref="CS29" si="257">ROUND((CP29*0.4+CQ29*0.6),1)</f>
        <v>3.8</v>
      </c>
      <c r="CT29" s="1126">
        <f t="shared" ref="CT29" si="258">ROUND(MAX((CP29*0.4+CQ29*0.6),(CP29*0.4+CR29*0.6)),1)</f>
        <v>7.4</v>
      </c>
      <c r="CU29" s="1126" t="str">
        <f t="shared" ref="CU29" si="259">TEXT(CT29,"0.0")</f>
        <v>7.4</v>
      </c>
      <c r="CV29" s="1127" t="str">
        <f t="shared" ref="CV29" si="260">IF(CT29&gt;=8.5,"A",IF(CT29&gt;=8,"B+",IF(CT29&gt;=7,"B",IF(CT29&gt;=6.5,"C+",IF(CT29&gt;=5.5,"C",IF(CT29&gt;=5,"D+",IF(CT29&gt;=4,"D","F")))))))</f>
        <v>B</v>
      </c>
      <c r="CW29" s="1128">
        <f t="shared" ref="CW29" si="261">IF(CV29="A",4,IF(CV29="B+",3.5,IF(CV29="B",3,IF(CV29="C+",2.5,IF(CV29="C",2,IF(CV29="D+",1.5,IF(CV29="D",1,0)))))))</f>
        <v>3</v>
      </c>
      <c r="CX29" s="1126" t="str">
        <f t="shared" ref="CX29" si="262">TEXT(CW29,"0.0")</f>
        <v>3.0</v>
      </c>
      <c r="CY29" s="1129">
        <v>3</v>
      </c>
      <c r="CZ29" s="1130">
        <v>3</v>
      </c>
      <c r="DL29" s="1131">
        <v>6.3</v>
      </c>
      <c r="DM29" s="1132">
        <v>7</v>
      </c>
      <c r="DN29" s="1133"/>
      <c r="DO29" s="1134">
        <f t="shared" si="63"/>
        <v>6.7</v>
      </c>
      <c r="DP29" s="1135">
        <f t="shared" si="64"/>
        <v>6.7</v>
      </c>
      <c r="DQ29" s="1135" t="str">
        <f t="shared" si="65"/>
        <v>6.7</v>
      </c>
      <c r="DR29" s="1136" t="str">
        <f t="shared" si="66"/>
        <v>C+</v>
      </c>
      <c r="DS29" s="1135">
        <f t="shared" si="67"/>
        <v>2.5</v>
      </c>
      <c r="DT29" s="1135" t="str">
        <f t="shared" si="68"/>
        <v>2.5</v>
      </c>
      <c r="DU29" s="1137">
        <v>4</v>
      </c>
      <c r="DV29" s="1138">
        <v>4</v>
      </c>
      <c r="DW29" s="1139">
        <v>8</v>
      </c>
      <c r="DX29" s="1140">
        <v>5</v>
      </c>
      <c r="DY29" s="1141"/>
      <c r="DZ29" s="1142">
        <f t="shared" si="69"/>
        <v>6.2</v>
      </c>
      <c r="EA29" s="1135">
        <f t="shared" si="70"/>
        <v>6.2</v>
      </c>
      <c r="EB29" s="1135" t="str">
        <f t="shared" si="71"/>
        <v>6.2</v>
      </c>
      <c r="EC29" s="1136" t="str">
        <f t="shared" si="72"/>
        <v>C</v>
      </c>
      <c r="ED29" s="1135">
        <f t="shared" si="73"/>
        <v>2</v>
      </c>
      <c r="EE29" s="1135" t="str">
        <f t="shared" si="74"/>
        <v>2.0</v>
      </c>
      <c r="EF29" s="1137">
        <v>2</v>
      </c>
      <c r="EG29" s="1138">
        <v>2</v>
      </c>
      <c r="EH29" s="1143">
        <v>7</v>
      </c>
      <c r="EI29" s="1140">
        <v>8</v>
      </c>
      <c r="EJ29" s="1144"/>
      <c r="EK29" s="1142">
        <f t="shared" ref="EK29" si="263">ROUND((EH29*0.4+EI29*0.6),1)</f>
        <v>7.6</v>
      </c>
      <c r="EL29" s="1135">
        <f t="shared" ref="EL29" si="264">ROUND(MAX((EH29*0.4+EI29*0.6),(EH29*0.4+EJ29*0.6)),1)</f>
        <v>7.6</v>
      </c>
      <c r="EM29" s="1135" t="str">
        <f t="shared" ref="EM29" si="265">TEXT(EL29,"0.0")</f>
        <v>7.6</v>
      </c>
      <c r="EN29" s="1136" t="str">
        <f t="shared" ref="EN29" si="266">IF(EL29&gt;=8.5,"A",IF(EL29&gt;=8,"B+",IF(EL29&gt;=7,"B",IF(EL29&gt;=6.5,"C+",IF(EL29&gt;=5.5,"C",IF(EL29&gt;=5,"D+",IF(EL29&gt;=4,"D","F")))))))</f>
        <v>B</v>
      </c>
      <c r="EO29" s="1135">
        <f t="shared" ref="EO29" si="267">IF(EN29="A",4,IF(EN29="B+",3.5,IF(EN29="B",3,IF(EN29="C+",2.5,IF(EN29="C",2,IF(EN29="D+",1.5,IF(EN29="D",1,0)))))))</f>
        <v>3</v>
      </c>
      <c r="EP29" s="1135" t="str">
        <f t="shared" ref="EP29" si="268">TEXT(EO29,"0.0")</f>
        <v>3.0</v>
      </c>
      <c r="EQ29" s="1137">
        <v>2</v>
      </c>
      <c r="ER29" s="1138">
        <v>2</v>
      </c>
      <c r="ES29" s="1145">
        <v>6</v>
      </c>
      <c r="ET29" s="1146">
        <v>6</v>
      </c>
      <c r="EU29" s="1147"/>
      <c r="EV29" s="1142">
        <f t="shared" si="81"/>
        <v>6</v>
      </c>
      <c r="EW29" s="1135">
        <f t="shared" si="82"/>
        <v>6</v>
      </c>
      <c r="EX29" s="1135" t="str">
        <f t="shared" si="83"/>
        <v>6.0</v>
      </c>
      <c r="EY29" s="1136" t="str">
        <f t="shared" si="84"/>
        <v>C</v>
      </c>
      <c r="EZ29" s="1135">
        <f t="shared" si="85"/>
        <v>2</v>
      </c>
      <c r="FA29" s="1135" t="str">
        <f t="shared" si="86"/>
        <v>2.0</v>
      </c>
      <c r="FB29" s="1137">
        <v>3</v>
      </c>
      <c r="FC29" s="1138">
        <v>3</v>
      </c>
      <c r="FD29" s="1148">
        <v>7.6</v>
      </c>
      <c r="FE29" s="1146">
        <v>6</v>
      </c>
      <c r="FF29" s="1149"/>
      <c r="FG29" s="1142">
        <f t="shared" si="87"/>
        <v>6.6</v>
      </c>
      <c r="FH29" s="1135">
        <f t="shared" si="88"/>
        <v>6.6</v>
      </c>
      <c r="FI29" s="1135" t="str">
        <f t="shared" si="89"/>
        <v>6.6</v>
      </c>
      <c r="FJ29" s="1136" t="str">
        <f t="shared" si="90"/>
        <v>C+</v>
      </c>
      <c r="FK29" s="1135">
        <f t="shared" si="91"/>
        <v>2.5</v>
      </c>
      <c r="FL29" s="1135" t="str">
        <f t="shared" si="92"/>
        <v>2.5</v>
      </c>
      <c r="FM29" s="1137">
        <v>2</v>
      </c>
      <c r="FN29" s="1138">
        <v>2</v>
      </c>
      <c r="FO29" s="1145">
        <v>7.7</v>
      </c>
      <c r="FP29" s="1146">
        <v>7</v>
      </c>
      <c r="FQ29" s="1149"/>
      <c r="FR29" s="1142">
        <f t="shared" ref="FR29" si="269">ROUND((FO29*0.4+FP29*0.6),1)</f>
        <v>7.3</v>
      </c>
      <c r="FS29" s="1135">
        <f t="shared" ref="FS29" si="270">ROUND(MAX((FO29*0.4+FP29*0.6),(FO29*0.4+FQ29*0.6)),1)</f>
        <v>7.3</v>
      </c>
      <c r="FT29" s="1135" t="str">
        <f t="shared" ref="FT29" si="271">TEXT(FS29,"0.0")</f>
        <v>7.3</v>
      </c>
      <c r="FU29" s="1136" t="str">
        <f t="shared" ref="FU29" si="272">IF(FS29&gt;=8.5,"A",IF(FS29&gt;=8,"B+",IF(FS29&gt;=7,"B",IF(FS29&gt;=6.5,"C+",IF(FS29&gt;=5.5,"C",IF(FS29&gt;=5,"D+",IF(FS29&gt;=4,"D","F")))))))</f>
        <v>B</v>
      </c>
      <c r="FV29" s="1135">
        <f t="shared" ref="FV29" si="273">IF(FU29="A",4,IF(FU29="B+",3.5,IF(FU29="B",3,IF(FU29="C+",2.5,IF(FU29="C",2,IF(FU29="D+",1.5,IF(FU29="D",1,0)))))))</f>
        <v>3</v>
      </c>
      <c r="FW29" s="1135" t="str">
        <f t="shared" ref="FW29" si="274">TEXT(FV29,"0.0")</f>
        <v>3.0</v>
      </c>
      <c r="FX29" s="1137">
        <v>2</v>
      </c>
      <c r="FY29" s="1138">
        <v>2</v>
      </c>
      <c r="FZ29" s="1150"/>
      <c r="GA29" s="1151"/>
      <c r="GB29" s="1152"/>
      <c r="GC29" s="1153"/>
      <c r="GD29" s="773"/>
      <c r="GE29" s="773"/>
      <c r="GF29" s="773"/>
      <c r="GG29" s="773"/>
      <c r="GH29" s="773"/>
      <c r="GI29" s="773"/>
      <c r="GJ29" s="773"/>
      <c r="GL29" s="548">
        <v>7.7</v>
      </c>
      <c r="GM29" s="785">
        <v>8</v>
      </c>
      <c r="GN29" s="785"/>
      <c r="GO29" s="1154">
        <f t="shared" si="120"/>
        <v>7.9</v>
      </c>
      <c r="GP29" s="1155">
        <f t="shared" si="121"/>
        <v>7.9</v>
      </c>
      <c r="GQ29" s="1155" t="str">
        <f t="shared" si="110"/>
        <v>7.9</v>
      </c>
      <c r="GR29" s="1156" t="str">
        <f t="shared" si="111"/>
        <v>B</v>
      </c>
      <c r="GS29" s="1155">
        <f t="shared" si="112"/>
        <v>3</v>
      </c>
      <c r="GT29" s="1155" t="str">
        <f t="shared" si="113"/>
        <v>3.0</v>
      </c>
      <c r="GU29" s="1157">
        <v>4</v>
      </c>
      <c r="GV29" s="1158">
        <v>4</v>
      </c>
      <c r="GW29" s="548">
        <v>9</v>
      </c>
      <c r="GX29" s="785">
        <v>8</v>
      </c>
      <c r="GY29" s="785"/>
      <c r="GZ29" s="1154">
        <f t="shared" si="122"/>
        <v>8.4</v>
      </c>
      <c r="HA29" s="1155">
        <f t="shared" si="123"/>
        <v>8.4</v>
      </c>
      <c r="HB29" s="1155" t="str">
        <f t="shared" si="124"/>
        <v>8.4</v>
      </c>
      <c r="HC29" s="1156" t="str">
        <f t="shared" si="125"/>
        <v>B+</v>
      </c>
      <c r="HD29" s="1155">
        <f t="shared" si="126"/>
        <v>3.5</v>
      </c>
      <c r="HE29" s="1155" t="str">
        <f t="shared" si="127"/>
        <v>3.5</v>
      </c>
      <c r="HF29" s="1157">
        <v>3</v>
      </c>
      <c r="HG29" s="1158">
        <v>3</v>
      </c>
      <c r="HH29" s="548">
        <v>7.3</v>
      </c>
      <c r="HI29" s="785">
        <v>7</v>
      </c>
      <c r="HJ29" s="791"/>
      <c r="HK29" s="1154">
        <f t="shared" si="128"/>
        <v>7.1</v>
      </c>
      <c r="HL29" s="1155">
        <f t="shared" si="129"/>
        <v>7.1</v>
      </c>
      <c r="HM29" s="1155" t="str">
        <f t="shared" si="130"/>
        <v>7.1</v>
      </c>
      <c r="HN29" s="1156" t="str">
        <f t="shared" si="131"/>
        <v>B</v>
      </c>
      <c r="HO29" s="1155">
        <f t="shared" si="132"/>
        <v>3</v>
      </c>
      <c r="HP29" s="1155" t="str">
        <f t="shared" si="133"/>
        <v>3.0</v>
      </c>
      <c r="HQ29" s="1157">
        <v>2</v>
      </c>
      <c r="HR29" s="1158">
        <v>2</v>
      </c>
      <c r="HS29" s="1159">
        <v>7.2</v>
      </c>
      <c r="HT29" s="1160">
        <v>8</v>
      </c>
      <c r="HU29" s="1160"/>
      <c r="HV29" s="1161">
        <f t="shared" si="134"/>
        <v>7.7</v>
      </c>
      <c r="HW29" s="1162">
        <f t="shared" si="135"/>
        <v>7.7</v>
      </c>
      <c r="HX29" s="1162" t="str">
        <f t="shared" si="136"/>
        <v>7.7</v>
      </c>
      <c r="HY29" s="1163" t="str">
        <f t="shared" si="137"/>
        <v>B</v>
      </c>
      <c r="HZ29" s="1162">
        <f t="shared" si="138"/>
        <v>3</v>
      </c>
      <c r="IA29" s="1162" t="str">
        <f t="shared" si="139"/>
        <v>3.0</v>
      </c>
      <c r="IB29" s="1164">
        <v>2</v>
      </c>
      <c r="IC29" s="1165">
        <v>2</v>
      </c>
      <c r="ID29" s="548">
        <v>8.1999999999999993</v>
      </c>
      <c r="IE29" s="785">
        <v>6</v>
      </c>
      <c r="IF29" s="1166"/>
      <c r="IG29" s="1154">
        <f t="shared" si="140"/>
        <v>6.9</v>
      </c>
      <c r="IH29" s="1155">
        <f t="shared" si="141"/>
        <v>6.9</v>
      </c>
      <c r="II29" s="1155" t="str">
        <f t="shared" si="142"/>
        <v>6.9</v>
      </c>
      <c r="IJ29" s="1156" t="str">
        <f t="shared" si="143"/>
        <v>C+</v>
      </c>
      <c r="IK29" s="1155">
        <f t="shared" si="144"/>
        <v>2.5</v>
      </c>
      <c r="IL29" s="1155" t="str">
        <f t="shared" si="145"/>
        <v>2.5</v>
      </c>
      <c r="IM29" s="1157">
        <v>2</v>
      </c>
      <c r="IN29" s="1158">
        <v>2</v>
      </c>
      <c r="IO29" s="548">
        <v>7.6</v>
      </c>
      <c r="IP29" s="785">
        <v>7</v>
      </c>
      <c r="IQ29" s="785"/>
      <c r="IR29" s="1154">
        <f t="shared" si="146"/>
        <v>7.2</v>
      </c>
      <c r="IS29" s="1155">
        <f t="shared" si="147"/>
        <v>7.2</v>
      </c>
      <c r="IT29" s="1155" t="str">
        <f t="shared" si="148"/>
        <v>7.2</v>
      </c>
      <c r="IU29" s="1156" t="str">
        <f t="shared" si="149"/>
        <v>B</v>
      </c>
      <c r="IV29" s="1155">
        <f t="shared" si="150"/>
        <v>3</v>
      </c>
      <c r="IW29" s="1155" t="str">
        <f t="shared" si="151"/>
        <v>3.0</v>
      </c>
      <c r="IX29" s="1157">
        <v>2</v>
      </c>
      <c r="IY29" s="1158">
        <v>2</v>
      </c>
      <c r="IZ29" s="548">
        <v>6.7</v>
      </c>
      <c r="JA29" s="785">
        <v>8</v>
      </c>
      <c r="JB29" s="785"/>
      <c r="JC29" s="1154">
        <f t="shared" si="152"/>
        <v>7.5</v>
      </c>
      <c r="JD29" s="1155">
        <f t="shared" si="153"/>
        <v>7.5</v>
      </c>
      <c r="JE29" s="1155" t="str">
        <f t="shared" si="154"/>
        <v>7.5</v>
      </c>
      <c r="JF29" s="1156" t="str">
        <f t="shared" si="155"/>
        <v>B</v>
      </c>
      <c r="JG29" s="1155">
        <f t="shared" si="156"/>
        <v>3</v>
      </c>
      <c r="JH29" s="1155" t="str">
        <f t="shared" si="157"/>
        <v>3.0</v>
      </c>
      <c r="JI29" s="1157">
        <v>4</v>
      </c>
      <c r="JJ29" s="1158">
        <v>4</v>
      </c>
      <c r="JK29" s="548">
        <v>9</v>
      </c>
      <c r="JL29" s="785">
        <v>9</v>
      </c>
      <c r="JM29" s="791"/>
      <c r="JN29" s="1154">
        <f t="shared" si="158"/>
        <v>9</v>
      </c>
      <c r="JO29" s="1155">
        <f t="shared" si="159"/>
        <v>9</v>
      </c>
      <c r="JP29" s="1155" t="str">
        <f t="shared" si="160"/>
        <v>9.0</v>
      </c>
      <c r="JQ29" s="1156" t="str">
        <f t="shared" si="161"/>
        <v>A</v>
      </c>
      <c r="JR29" s="1155">
        <f t="shared" si="162"/>
        <v>4</v>
      </c>
      <c r="JS29" s="1155" t="str">
        <f t="shared" si="163"/>
        <v>4.0</v>
      </c>
      <c r="JT29" s="1157">
        <v>2</v>
      </c>
      <c r="JU29" s="1158">
        <v>2</v>
      </c>
      <c r="JV29" s="1167"/>
      <c r="JW29" s="1168"/>
      <c r="JX29" s="1169"/>
      <c r="JY29" s="1170"/>
      <c r="JZ29" s="1171"/>
      <c r="KA29" s="773"/>
      <c r="KB29" s="773"/>
      <c r="KC29" s="773"/>
      <c r="KD29" s="773"/>
      <c r="KE29" s="773"/>
      <c r="KF29" s="773"/>
      <c r="KG29" s="773"/>
      <c r="KH29" s="773"/>
      <c r="KI29" s="773"/>
      <c r="KJ29" s="1172"/>
      <c r="KK29" s="1159">
        <v>5.3</v>
      </c>
      <c r="KL29" s="1160">
        <v>8</v>
      </c>
      <c r="KM29" s="1154"/>
      <c r="KN29" s="295">
        <f t="shared" si="178"/>
        <v>6.9</v>
      </c>
      <c r="KO29" s="301">
        <f t="shared" si="114"/>
        <v>6.9</v>
      </c>
      <c r="KP29" s="294" t="str">
        <f t="shared" si="179"/>
        <v>6.9</v>
      </c>
      <c r="KQ29" s="311" t="str">
        <f t="shared" si="115"/>
        <v>C+</v>
      </c>
      <c r="KR29" s="312">
        <f t="shared" si="180"/>
        <v>2.5</v>
      </c>
      <c r="KS29" s="312" t="str">
        <f t="shared" si="116"/>
        <v>2.5</v>
      </c>
      <c r="KT29" s="313">
        <v>2</v>
      </c>
      <c r="KU29" s="512">
        <v>2</v>
      </c>
      <c r="KV29" s="1159">
        <v>9.4</v>
      </c>
      <c r="KW29" s="1160">
        <v>7</v>
      </c>
      <c r="KX29" s="1154"/>
      <c r="KY29" s="1559">
        <f t="shared" si="181"/>
        <v>8</v>
      </c>
      <c r="KZ29" s="1560">
        <f t="shared" si="182"/>
        <v>8</v>
      </c>
      <c r="LA29" s="1561" t="str">
        <f t="shared" si="183"/>
        <v>8.0</v>
      </c>
      <c r="LB29" s="1562" t="str">
        <f t="shared" si="184"/>
        <v>B+</v>
      </c>
      <c r="LC29" s="1563">
        <f t="shared" si="185"/>
        <v>3.5</v>
      </c>
      <c r="LD29" s="1563" t="str">
        <f t="shared" si="186"/>
        <v>3.5</v>
      </c>
      <c r="LE29" s="786">
        <v>2</v>
      </c>
      <c r="LF29" s="1564">
        <v>2</v>
      </c>
      <c r="LG29" s="548">
        <v>7.3</v>
      </c>
      <c r="LH29" s="785">
        <v>7</v>
      </c>
      <c r="LI29" s="785"/>
      <c r="LJ29" s="760">
        <f t="shared" si="187"/>
        <v>7.1</v>
      </c>
      <c r="LK29" s="761">
        <f t="shared" si="188"/>
        <v>7.1</v>
      </c>
      <c r="LL29" s="762" t="str">
        <f t="shared" si="189"/>
        <v>7.1</v>
      </c>
      <c r="LM29" s="763" t="str">
        <f t="shared" si="190"/>
        <v>B</v>
      </c>
      <c r="LN29" s="764">
        <f t="shared" si="191"/>
        <v>3</v>
      </c>
      <c r="LO29" s="764" t="str">
        <f t="shared" si="192"/>
        <v>3.0</v>
      </c>
      <c r="LP29" s="765">
        <v>3</v>
      </c>
      <c r="LQ29" s="766">
        <v>3</v>
      </c>
      <c r="LR29" s="1159">
        <v>7.6</v>
      </c>
      <c r="LS29" s="1160">
        <v>8</v>
      </c>
      <c r="LT29" s="1154"/>
      <c r="LU29" s="855">
        <f t="shared" si="193"/>
        <v>7.8</v>
      </c>
      <c r="LV29" s="856">
        <f t="shared" si="194"/>
        <v>7.8</v>
      </c>
      <c r="LW29" s="857" t="str">
        <f t="shared" si="195"/>
        <v>7.8</v>
      </c>
      <c r="LX29" s="858" t="str">
        <f t="shared" si="117"/>
        <v>B</v>
      </c>
      <c r="LY29" s="859">
        <f t="shared" si="118"/>
        <v>3</v>
      </c>
      <c r="LZ29" s="859" t="str">
        <f t="shared" si="119"/>
        <v>3.0</v>
      </c>
      <c r="MA29" s="781">
        <v>2</v>
      </c>
      <c r="MB29" s="860">
        <v>2</v>
      </c>
      <c r="MC29" s="1692"/>
      <c r="MD29" s="1695"/>
      <c r="ME29" s="773"/>
      <c r="MF29" s="855">
        <f t="shared" si="196"/>
        <v>0</v>
      </c>
      <c r="MG29" s="856">
        <f t="shared" si="197"/>
        <v>0</v>
      </c>
      <c r="MH29" s="1312" t="str">
        <f t="shared" si="198"/>
        <v>0.0</v>
      </c>
      <c r="MI29" s="858" t="str">
        <f t="shared" si="199"/>
        <v>F</v>
      </c>
      <c r="MJ29" s="859">
        <f t="shared" si="200"/>
        <v>0</v>
      </c>
      <c r="MK29" s="859" t="str">
        <f t="shared" si="201"/>
        <v>0.0</v>
      </c>
      <c r="ML29" s="781">
        <v>4</v>
      </c>
      <c r="MM29" s="860"/>
      <c r="MN29" s="1313">
        <v>7.2</v>
      </c>
      <c r="MO29" s="522">
        <v>6</v>
      </c>
      <c r="MP29" s="522"/>
      <c r="MQ29" s="855">
        <f t="shared" si="202"/>
        <v>6.5</v>
      </c>
      <c r="MR29" s="856">
        <f t="shared" si="203"/>
        <v>6.5</v>
      </c>
      <c r="MS29" s="1312" t="str">
        <f t="shared" si="204"/>
        <v>6.5</v>
      </c>
      <c r="MT29" s="858" t="str">
        <f t="shared" si="205"/>
        <v>C+</v>
      </c>
      <c r="MU29" s="859">
        <f t="shared" si="206"/>
        <v>2.5</v>
      </c>
      <c r="MV29" s="859" t="str">
        <f t="shared" si="207"/>
        <v>2.5</v>
      </c>
      <c r="MW29" s="781">
        <v>2</v>
      </c>
      <c r="MX29" s="860">
        <v>2</v>
      </c>
      <c r="MY29" s="1719">
        <f t="shared" si="208"/>
        <v>15</v>
      </c>
      <c r="MZ29" s="1720">
        <f t="shared" si="209"/>
        <v>2.1333333333333333</v>
      </c>
      <c r="NA29" s="1721" t="str">
        <f t="shared" si="210"/>
        <v>2.13</v>
      </c>
    </row>
    <row r="30" spans="1:365" s="642" customFormat="1" ht="21" customHeight="1" x14ac:dyDescent="0.25">
      <c r="A30" s="1173"/>
      <c r="B30" s="349" t="s">
        <v>620</v>
      </c>
      <c r="C30" s="349" t="s">
        <v>827</v>
      </c>
      <c r="D30" s="1174" t="s">
        <v>825</v>
      </c>
      <c r="E30" s="1174" t="s">
        <v>826</v>
      </c>
      <c r="F30" s="411"/>
      <c r="G30" s="1109"/>
      <c r="H30" s="1109"/>
      <c r="I30" s="1110"/>
      <c r="J30" s="1111"/>
      <c r="K30" s="1112"/>
      <c r="L30" s="1113"/>
      <c r="M30" s="1112"/>
      <c r="N30" s="1114"/>
      <c r="O30" s="1115"/>
      <c r="P30" s="1115"/>
      <c r="Q30" s="1113"/>
      <c r="R30" s="1112"/>
      <c r="S30" s="1114"/>
      <c r="T30" s="1116"/>
      <c r="U30" s="1117"/>
      <c r="V30" s="1115"/>
      <c r="W30" s="1118"/>
      <c r="X30" s="1112"/>
      <c r="Y30" s="1112"/>
      <c r="Z30" s="1113"/>
      <c r="AA30" s="1112"/>
      <c r="AB30" s="1112"/>
      <c r="AC30" s="1119"/>
      <c r="AD30" s="1120"/>
      <c r="AE30" s="1116"/>
      <c r="AF30" s="1117"/>
      <c r="AG30" s="1115"/>
      <c r="AH30" s="1118"/>
      <c r="AI30" s="1112"/>
      <c r="AJ30" s="1112"/>
      <c r="AK30" s="1113"/>
      <c r="AL30" s="1112"/>
      <c r="AM30" s="1112"/>
      <c r="AN30" s="1119"/>
      <c r="AO30" s="1120"/>
      <c r="AP30" s="1116"/>
      <c r="AQ30" s="1117"/>
      <c r="AR30" s="1115"/>
      <c r="AS30" s="1118"/>
      <c r="AT30" s="1112"/>
      <c r="AU30" s="1112"/>
      <c r="AV30" s="1113"/>
      <c r="AW30" s="1112"/>
      <c r="AX30" s="1112"/>
      <c r="AY30" s="1119"/>
      <c r="AZ30" s="1115"/>
      <c r="BA30" s="1118"/>
      <c r="BB30" s="1117"/>
      <c r="BC30" s="1115"/>
      <c r="BD30" s="1118"/>
      <c r="BE30" s="1112"/>
      <c r="BF30" s="1112"/>
      <c r="BG30" s="1113"/>
      <c r="BH30" s="1112"/>
      <c r="BI30" s="1112"/>
      <c r="BJ30" s="1119"/>
      <c r="BK30" s="1115"/>
      <c r="BL30" s="1209">
        <v>8.3000000000000007</v>
      </c>
      <c r="BM30" s="1210">
        <v>9</v>
      </c>
      <c r="BN30" s="1211"/>
      <c r="BO30" s="1212">
        <f>ROUND((BL30*0.4+BM30*0.6),1)</f>
        <v>8.6999999999999993</v>
      </c>
      <c r="BP30" s="1213">
        <f>ROUND(MAX((BL30*0.4+BM30*0.6),(BL30*0.4+BN30*0.6)),1)</f>
        <v>8.6999999999999993</v>
      </c>
      <c r="BQ30" s="1213" t="str">
        <f>TEXT(BP30,"0.0")</f>
        <v>8.7</v>
      </c>
      <c r="BR30" s="1214" t="str">
        <f>IF(BP30&gt;=8.5,"A",IF(BP30&gt;=8,"B+",IF(BP30&gt;=7,"B",IF(BP30&gt;=6.5,"C+",IF(BP30&gt;=5.5,"C",IF(BP30&gt;=5,"D+",IF(BP30&gt;=4,"D","F")))))))</f>
        <v>A</v>
      </c>
      <c r="BS30" s="1213">
        <f>IF(BR30="A",4,IF(BR30="B+",3.5,IF(BR30="B",3,IF(BR30="C+",2.5,IF(BR30="C",2,IF(BR30="D+",1.5,IF(BR30="D",1,0)))))))</f>
        <v>4</v>
      </c>
      <c r="BT30" s="1213" t="str">
        <f>TEXT(BS30,"0.0")</f>
        <v>4.0</v>
      </c>
      <c r="BU30" s="1215">
        <v>2</v>
      </c>
      <c r="BV30" s="1216">
        <v>2</v>
      </c>
      <c r="BW30" s="1116"/>
      <c r="BX30" s="1117"/>
      <c r="BY30" s="1115"/>
      <c r="BZ30" s="1118"/>
      <c r="CA30" s="1112"/>
      <c r="CB30" s="1112"/>
      <c r="CC30" s="1113"/>
      <c r="CD30" s="1112"/>
      <c r="CE30" s="1112"/>
      <c r="CF30" s="1119"/>
      <c r="CG30" s="1120"/>
      <c r="CH30" s="1121"/>
      <c r="CI30" s="1122"/>
      <c r="CJ30" s="1122"/>
      <c r="CK30" s="1122"/>
      <c r="CL30" s="1122"/>
      <c r="CM30" s="1122"/>
      <c r="CN30" s="1122"/>
      <c r="CO30" s="1122"/>
      <c r="CP30" s="1116"/>
      <c r="CQ30" s="1117"/>
      <c r="CR30" s="1117"/>
      <c r="CS30" s="1118"/>
      <c r="CT30" s="1112"/>
      <c r="CU30" s="1112"/>
      <c r="CV30" s="1175"/>
      <c r="CW30" s="1176"/>
      <c r="CX30" s="1112"/>
      <c r="CY30" s="1119"/>
      <c r="CZ30" s="1120"/>
      <c r="DL30" s="1177"/>
      <c r="DM30" s="1178"/>
      <c r="DN30" s="1179"/>
      <c r="DO30" s="1118"/>
      <c r="DP30" s="1112"/>
      <c r="DQ30" s="1112"/>
      <c r="DR30" s="1113"/>
      <c r="DS30" s="1112"/>
      <c r="DT30" s="1112"/>
      <c r="DU30" s="1119"/>
      <c r="DV30" s="1120"/>
      <c r="DW30" s="1180"/>
      <c r="DX30" s="1181"/>
      <c r="DY30" s="1179"/>
      <c r="DZ30" s="1118"/>
      <c r="EA30" s="1112"/>
      <c r="EB30" s="1112"/>
      <c r="EC30" s="1113"/>
      <c r="ED30" s="1112"/>
      <c r="EE30" s="1112"/>
      <c r="EF30" s="1119"/>
      <c r="EG30" s="1120"/>
      <c r="EH30" s="1111"/>
      <c r="EI30" s="1181"/>
      <c r="EJ30" s="1111"/>
      <c r="EK30" s="1118"/>
      <c r="EL30" s="1112"/>
      <c r="EM30" s="1112"/>
      <c r="EN30" s="1113"/>
      <c r="EO30" s="1112"/>
      <c r="EP30" s="1112"/>
      <c r="EQ30" s="1119"/>
      <c r="ER30" s="1120"/>
      <c r="ES30" s="1111"/>
      <c r="ET30" s="1181"/>
      <c r="EU30" s="1111"/>
      <c r="EV30" s="1118"/>
      <c r="EW30" s="1112"/>
      <c r="EX30" s="1112"/>
      <c r="EY30" s="1113"/>
      <c r="EZ30" s="1112"/>
      <c r="FA30" s="1112"/>
      <c r="FB30" s="1119"/>
      <c r="FC30" s="1120"/>
      <c r="FD30" s="1111"/>
      <c r="FE30" s="1181"/>
      <c r="FF30" s="1179"/>
      <c r="FG30" s="1118"/>
      <c r="FH30" s="1112"/>
      <c r="FI30" s="1112"/>
      <c r="FJ30" s="1113"/>
      <c r="FK30" s="1112"/>
      <c r="FL30" s="1112"/>
      <c r="FM30" s="1119"/>
      <c r="FN30" s="1120"/>
      <c r="FO30" s="1111"/>
      <c r="FP30" s="1181"/>
      <c r="FQ30" s="1179"/>
      <c r="FR30" s="1118"/>
      <c r="FS30" s="1112"/>
      <c r="FT30" s="1112"/>
      <c r="FU30" s="1113"/>
      <c r="FV30" s="1112"/>
      <c r="FW30" s="1112"/>
      <c r="FX30" s="1119"/>
      <c r="FY30" s="1120"/>
      <c r="FZ30" s="1121"/>
      <c r="GA30" s="1182"/>
      <c r="GB30" s="1183"/>
      <c r="GC30" s="1178"/>
      <c r="LG30" s="793"/>
      <c r="LH30" s="793"/>
      <c r="LI30" s="793"/>
      <c r="LR30" s="1555"/>
      <c r="LS30" s="1555"/>
      <c r="LT30" s="1555"/>
      <c r="LW30" s="1557"/>
      <c r="MC30" s="1691"/>
      <c r="MD30" s="1690"/>
    </row>
    <row r="31" spans="1:365" s="642" customFormat="1" ht="21" customHeight="1" x14ac:dyDescent="0.25">
      <c r="A31" s="1173"/>
      <c r="B31" s="349"/>
      <c r="C31" s="349"/>
      <c r="D31" s="1174"/>
      <c r="E31" s="1174"/>
      <c r="F31" s="411"/>
      <c r="G31" s="1109"/>
      <c r="H31" s="1109"/>
      <c r="I31" s="1110"/>
      <c r="J31" s="1111"/>
      <c r="K31" s="1112"/>
      <c r="L31" s="1113"/>
      <c r="M31" s="1112"/>
      <c r="N31" s="1114"/>
      <c r="O31" s="1115"/>
      <c r="P31" s="1115"/>
      <c r="Q31" s="1113"/>
      <c r="R31" s="1112"/>
      <c r="S31" s="1114"/>
      <c r="T31" s="1116"/>
      <c r="U31" s="1117"/>
      <c r="V31" s="1115"/>
      <c r="W31" s="1118"/>
      <c r="X31" s="1112"/>
      <c r="Y31" s="1112"/>
      <c r="Z31" s="1113"/>
      <c r="AA31" s="1112"/>
      <c r="AB31" s="1112"/>
      <c r="AC31" s="1119"/>
      <c r="AD31" s="1120"/>
      <c r="AE31" s="1116"/>
      <c r="AF31" s="1117"/>
      <c r="AG31" s="1115"/>
      <c r="AH31" s="1118"/>
      <c r="AI31" s="1112"/>
      <c r="AJ31" s="1112"/>
      <c r="AK31" s="1113"/>
      <c r="AL31" s="1112"/>
      <c r="AM31" s="1112"/>
      <c r="AN31" s="1119"/>
      <c r="AO31" s="1120"/>
      <c r="AP31" s="1116"/>
      <c r="AQ31" s="1117"/>
      <c r="AR31" s="1115"/>
      <c r="AS31" s="1118"/>
      <c r="AT31" s="1112"/>
      <c r="AU31" s="1112"/>
      <c r="AV31" s="1113"/>
      <c r="AW31" s="1112"/>
      <c r="AX31" s="1112"/>
      <c r="AY31" s="1119"/>
      <c r="AZ31" s="1115"/>
      <c r="BA31" s="1118"/>
      <c r="BB31" s="1117"/>
      <c r="BC31" s="1115"/>
      <c r="BD31" s="1118"/>
      <c r="BE31" s="1112"/>
      <c r="BF31" s="1112"/>
      <c r="BG31" s="1113"/>
      <c r="BH31" s="1112"/>
      <c r="BI31" s="1112"/>
      <c r="BJ31" s="1119"/>
      <c r="BK31" s="1115"/>
      <c r="BL31" s="1116"/>
      <c r="BM31" s="1117"/>
      <c r="BN31" s="1115"/>
      <c r="BO31" s="1118"/>
      <c r="BP31" s="1112"/>
      <c r="BQ31" s="1112"/>
      <c r="BR31" s="1113"/>
      <c r="BS31" s="1112"/>
      <c r="BT31" s="1112"/>
      <c r="BU31" s="1119"/>
      <c r="BV31" s="1120"/>
      <c r="BW31" s="1116"/>
      <c r="BX31" s="1117"/>
      <c r="BY31" s="1115"/>
      <c r="BZ31" s="1118"/>
      <c r="CA31" s="1112"/>
      <c r="CB31" s="1112"/>
      <c r="CC31" s="1113"/>
      <c r="CD31" s="1112"/>
      <c r="CE31" s="1112"/>
      <c r="CF31" s="1119"/>
      <c r="CG31" s="1120"/>
      <c r="CH31" s="1121"/>
      <c r="CI31" s="1122"/>
      <c r="CJ31" s="1122"/>
      <c r="CK31" s="1122"/>
      <c r="CL31" s="1122"/>
      <c r="CM31" s="1122"/>
      <c r="CN31" s="1122"/>
      <c r="CO31" s="1122"/>
      <c r="CP31" s="1116"/>
      <c r="CQ31" s="1117"/>
      <c r="CR31" s="1117"/>
      <c r="CS31" s="1118"/>
      <c r="CT31" s="1112"/>
      <c r="CU31" s="1112"/>
      <c r="CV31" s="1175"/>
      <c r="CW31" s="1176"/>
      <c r="CX31" s="1112"/>
      <c r="CY31" s="1119"/>
      <c r="CZ31" s="1120"/>
      <c r="DL31" s="1177"/>
      <c r="DM31" s="1178"/>
      <c r="DN31" s="1179"/>
      <c r="DO31" s="1118"/>
      <c r="DP31" s="1112"/>
      <c r="DQ31" s="1112"/>
      <c r="DR31" s="1113"/>
      <c r="DS31" s="1112"/>
      <c r="DT31" s="1112"/>
      <c r="DU31" s="1119"/>
      <c r="DV31" s="1120"/>
      <c r="DW31" s="1180"/>
      <c r="DX31" s="1181"/>
      <c r="DY31" s="1179"/>
      <c r="DZ31" s="1118"/>
      <c r="EA31" s="1112"/>
      <c r="EB31" s="1112"/>
      <c r="EC31" s="1113"/>
      <c r="ED31" s="1112"/>
      <c r="EE31" s="1112"/>
      <c r="EF31" s="1119"/>
      <c r="EG31" s="1120"/>
      <c r="EH31" s="1111"/>
      <c r="EI31" s="1181"/>
      <c r="EJ31" s="1111"/>
      <c r="EK31" s="1118"/>
      <c r="EL31" s="1112"/>
      <c r="EM31" s="1112"/>
      <c r="EN31" s="1113"/>
      <c r="EO31" s="1112"/>
      <c r="EP31" s="1112"/>
      <c r="EQ31" s="1119"/>
      <c r="ER31" s="1120"/>
      <c r="ES31" s="1111"/>
      <c r="ET31" s="1181"/>
      <c r="EU31" s="1111"/>
      <c r="EV31" s="1118"/>
      <c r="EW31" s="1112"/>
      <c r="EX31" s="1112"/>
      <c r="EY31" s="1113"/>
      <c r="EZ31" s="1112"/>
      <c r="FA31" s="1112"/>
      <c r="FB31" s="1119"/>
      <c r="FC31" s="1120"/>
      <c r="FD31" s="1111"/>
      <c r="FE31" s="1181"/>
      <c r="FF31" s="1179"/>
      <c r="FG31" s="1118"/>
      <c r="FH31" s="1112"/>
      <c r="FI31" s="1112"/>
      <c r="FJ31" s="1113"/>
      <c r="FK31" s="1112"/>
      <c r="FL31" s="1112"/>
      <c r="FM31" s="1119"/>
      <c r="FN31" s="1120"/>
      <c r="FO31" s="1111"/>
      <c r="FP31" s="1181"/>
      <c r="FQ31" s="1179"/>
      <c r="FR31" s="1118"/>
      <c r="FS31" s="1112"/>
      <c r="FT31" s="1112"/>
      <c r="FU31" s="1113"/>
      <c r="FV31" s="1112"/>
      <c r="FW31" s="1112"/>
      <c r="FX31" s="1119"/>
      <c r="FY31" s="1120"/>
      <c r="FZ31" s="1121"/>
      <c r="GA31" s="1182"/>
      <c r="GB31" s="1183"/>
      <c r="GC31" s="1178"/>
    </row>
    <row r="32" spans="1:365" ht="21.75" customHeight="1" x14ac:dyDescent="0.25">
      <c r="A32" s="221">
        <v>4</v>
      </c>
      <c r="B32" s="221" t="s">
        <v>152</v>
      </c>
      <c r="C32" s="222" t="s">
        <v>158</v>
      </c>
      <c r="D32" s="223" t="s">
        <v>159</v>
      </c>
      <c r="E32" s="224" t="s">
        <v>160</v>
      </c>
      <c r="F32" s="609" t="s">
        <v>809</v>
      </c>
      <c r="G32" s="238" t="s">
        <v>430</v>
      </c>
      <c r="H32" s="231" t="s">
        <v>17</v>
      </c>
      <c r="I32" s="323" t="s">
        <v>46</v>
      </c>
      <c r="J32" s="335">
        <v>6.3</v>
      </c>
      <c r="K32" s="176" t="str">
        <f>TEXT(J32,"0.0")</f>
        <v>6.3</v>
      </c>
      <c r="L32" s="51" t="str">
        <f>IF(J32&gt;=8.5,"A",IF(J32&gt;=8,"B+",IF(J32&gt;=7,"B",IF(J32&gt;=6.5,"C+",IF(J32&gt;=5.5,"C",IF(J32&gt;=5,"D+",IF(J32&gt;=4,"D","F")))))))</f>
        <v>C</v>
      </c>
      <c r="M32" s="57">
        <f>IF(L32="A",4,IF(L32="B+",3.5,IF(L32="B",3,IF(L32="C+",2.5,IF(L32="C",2,IF(L32="D+",1.5,IF(L32="D",1,0)))))))</f>
        <v>2</v>
      </c>
      <c r="N32" s="67" t="str">
        <f>TEXT(M32,"0.0")</f>
        <v>2.0</v>
      </c>
      <c r="O32" s="32">
        <v>6</v>
      </c>
      <c r="P32" s="180" t="str">
        <f>TEXT(O32,"0.0")</f>
        <v>6.0</v>
      </c>
      <c r="Q32" s="11" t="str">
        <f>IF(O32&gt;=8.5,"A",IF(O32&gt;=8,"B+",IF(O32&gt;=7,"B",IF(O32&gt;=6.5,"C+",IF(O32&gt;=5.5,"C",IF(O32&gt;=5,"D+",IF(O32&gt;=4,"D","F")))))))</f>
        <v>C</v>
      </c>
      <c r="R32" s="12">
        <f>IF(Q32="A",4,IF(Q32="B+",3.5,IF(Q32="B",3,IF(Q32="C+",2.5,IF(Q32="C",2,IF(Q32="D+",1.5,IF(Q32="D",1,0)))))))</f>
        <v>2</v>
      </c>
      <c r="S32" s="66" t="str">
        <f>TEXT(R32,"0.0")</f>
        <v>2.0</v>
      </c>
      <c r="T32" s="134">
        <v>6.8</v>
      </c>
      <c r="U32" s="135">
        <v>3</v>
      </c>
      <c r="V32" s="136"/>
      <c r="W32" s="5">
        <f t="shared" ref="W32:W38" si="275">ROUND((T32*0.4+U32*0.6),1)</f>
        <v>4.5</v>
      </c>
      <c r="X32" s="6">
        <f t="shared" ref="X32:X38" si="276">ROUND(MAX((T32*0.4+U32*0.6),(T32*0.4+V32*0.6)),1)</f>
        <v>4.5</v>
      </c>
      <c r="Y32" s="176" t="str">
        <f t="shared" ref="Y32:Y38" si="277">TEXT(X32,"0.0")</f>
        <v>4.5</v>
      </c>
      <c r="Z32" s="8" t="str">
        <f t="shared" ref="Z32:Z38" si="278">IF(X32&gt;=8.5,"A",IF(X32&gt;=8,"B+",IF(X32&gt;=7,"B",IF(X32&gt;=6.5,"C+",IF(X32&gt;=5.5,"C",IF(X32&gt;=5,"D+",IF(X32&gt;=4,"D","F")))))))</f>
        <v>D</v>
      </c>
      <c r="AA32" s="7">
        <f t="shared" ref="AA32:AA38" si="279">IF(Z32="A",4,IF(Z32="B+",3.5,IF(Z32="B",3,IF(Z32="C+",2.5,IF(Z32="C",2,IF(Z32="D+",1.5,IF(Z32="D",1,0)))))))</f>
        <v>1</v>
      </c>
      <c r="AB32" s="7" t="str">
        <f t="shared" ref="AB32:AB38" si="280">TEXT(AA32,"0.0")</f>
        <v>1.0</v>
      </c>
      <c r="AC32" s="10">
        <v>2</v>
      </c>
      <c r="AD32" s="27">
        <v>2</v>
      </c>
      <c r="AE32" s="33">
        <v>6</v>
      </c>
      <c r="AF32" s="4">
        <v>5</v>
      </c>
      <c r="AG32" s="309"/>
      <c r="AH32" s="5">
        <f>ROUND((AE32*0.4+AF32*0.6),1)</f>
        <v>5.4</v>
      </c>
      <c r="AI32" s="25">
        <f>ROUND(MAX((AE32*0.4+AF32*0.6),(AE32*0.4+AG32*0.6)),1)</f>
        <v>5.4</v>
      </c>
      <c r="AJ32" s="176" t="str">
        <f>TEXT(AI32,"0.0")</f>
        <v>5.4</v>
      </c>
      <c r="AK32" s="118" t="str">
        <f>IF(AI32&gt;=8.5,"A",IF(AI32&gt;=8,"B+",IF(AI32&gt;=7,"B",IF(AI32&gt;=6.5,"C+",IF(AI32&gt;=5.5,"C",IF(AI32&gt;=5,"D+",IF(AI32&gt;=4,"D","F")))))))</f>
        <v>D+</v>
      </c>
      <c r="AL32" s="117">
        <f>IF(AK32="A",4,IF(AK32="B+",3.5,IF(AK32="B",3,IF(AK32="C+",2.5,IF(AK32="C",2,IF(AK32="D+",1.5,IF(AK32="D",1,0)))))))</f>
        <v>1.5</v>
      </c>
      <c r="AM32" s="117" t="str">
        <f>TEXT(AL32,"0.0")</f>
        <v>1.5</v>
      </c>
      <c r="AN32" s="10">
        <v>3</v>
      </c>
      <c r="AO32" s="314">
        <v>3</v>
      </c>
      <c r="AP32" s="83">
        <v>7.7</v>
      </c>
      <c r="AQ32" s="98">
        <v>9</v>
      </c>
      <c r="AR32" s="289"/>
      <c r="AS32" s="5">
        <f>ROUND((AP32*0.4+AQ32*0.6),1)</f>
        <v>8.5</v>
      </c>
      <c r="AT32" s="25">
        <f>ROUND(MAX((AP32*0.4+AQ32*0.6),(AP32*0.4+AR32*0.6)),1)</f>
        <v>8.5</v>
      </c>
      <c r="AU32" s="176" t="str">
        <f>TEXT(AT32,"0.0")</f>
        <v>8.5</v>
      </c>
      <c r="AV32" s="118" t="str">
        <f>IF(AT32&gt;=8.5,"A",IF(AT32&gt;=8,"B+",IF(AT32&gt;=7,"B",IF(AT32&gt;=6.5,"C+",IF(AT32&gt;=5.5,"C",IF(AT32&gt;=5,"D+",IF(AT32&gt;=4,"D","F")))))))</f>
        <v>A</v>
      </c>
      <c r="AW32" s="117">
        <f>IF(AV32="A",4,IF(AV32="B+",3.5,IF(AV32="B",3,IF(AV32="C+",2.5,IF(AV32="C",2,IF(AV32="D+",1.5,IF(AV32="D",1,0)))))))</f>
        <v>4</v>
      </c>
      <c r="AX32" s="117" t="str">
        <f>TEXT(AW32,"0.0")</f>
        <v>4.0</v>
      </c>
      <c r="AY32" s="291">
        <v>4</v>
      </c>
      <c r="AZ32" s="27">
        <v>4</v>
      </c>
      <c r="BA32" s="77">
        <v>7.4</v>
      </c>
      <c r="BB32" s="97">
        <v>5</v>
      </c>
      <c r="BC32" s="299"/>
      <c r="BD32" s="5">
        <f t="shared" ref="BD32:BD38" si="281">ROUND((BA32*0.4+BB32*0.6),1)</f>
        <v>6</v>
      </c>
      <c r="BE32" s="25">
        <f t="shared" ref="BE32:BE38" si="282">ROUND(MAX((BA32*0.4+BB32*0.6),(BA32*0.4+BC32*0.6)),1)</f>
        <v>6</v>
      </c>
      <c r="BF32" s="176" t="str">
        <f t="shared" ref="BF32:BF38" si="283">TEXT(BE32,"0.0")</f>
        <v>6.0</v>
      </c>
      <c r="BG32" s="302" t="str">
        <f t="shared" ref="BG32:BG38" si="284">IF(BE32&gt;=8.5,"A",IF(BE32&gt;=8,"B+",IF(BE32&gt;=7,"B",IF(BE32&gt;=6.5,"C+",IF(BE32&gt;=5.5,"C",IF(BE32&gt;=5,"D+",IF(BE32&gt;=4,"D","F")))))))</f>
        <v>C</v>
      </c>
      <c r="BH32" s="7">
        <f t="shared" ref="BH32:BH38" si="285">IF(BG32="A",4,IF(BG32="B+",3.5,IF(BG32="B",3,IF(BG32="C+",2.5,IF(BG32="C",2,IF(BG32="D+",1.5,IF(BG32="D",1,0)))))))</f>
        <v>2</v>
      </c>
      <c r="BI32" s="7" t="str">
        <f t="shared" ref="BI32:BI38" si="286">TEXT(BH32,"0.0")</f>
        <v>2.0</v>
      </c>
      <c r="BJ32" s="305">
        <v>2</v>
      </c>
      <c r="BK32" s="314">
        <v>2</v>
      </c>
      <c r="BL32" s="362">
        <v>8</v>
      </c>
      <c r="BM32" s="97">
        <v>8</v>
      </c>
      <c r="BN32" s="299"/>
      <c r="BO32" s="5">
        <f>ROUND((BL32*0.4+BM32*0.6),1)</f>
        <v>8</v>
      </c>
      <c r="BP32" s="25">
        <f>ROUND(MAX((BL32*0.4+BM32*0.6),(BL32*0.4+BN32*0.6)),1)</f>
        <v>8</v>
      </c>
      <c r="BQ32" s="176" t="str">
        <f>TEXT(BP32,"0.0")</f>
        <v>8.0</v>
      </c>
      <c r="BR32" s="302" t="str">
        <f>IF(BP32&gt;=8.5,"A",IF(BP32&gt;=8,"B+",IF(BP32&gt;=7,"B",IF(BP32&gt;=6.5,"C+",IF(BP32&gt;=5.5,"C",IF(BP32&gt;=5,"D+",IF(BP32&gt;=4,"D","F")))))))</f>
        <v>B+</v>
      </c>
      <c r="BS32" s="7">
        <f>IF(BR32="A",4,IF(BR32="B+",3.5,IF(BR32="B",3,IF(BR32="C+",2.5,IF(BR32="C",2,IF(BR32="D+",1.5,IF(BR32="D",1,0)))))))</f>
        <v>3.5</v>
      </c>
      <c r="BT32" s="7" t="str">
        <f>TEXT(BS32,"0.0")</f>
        <v>3.5</v>
      </c>
      <c r="BU32" s="305">
        <v>2</v>
      </c>
      <c r="BV32" s="27">
        <v>2</v>
      </c>
      <c r="BW32" s="89">
        <v>8</v>
      </c>
      <c r="BX32" s="97">
        <v>7</v>
      </c>
      <c r="BY32" s="299"/>
      <c r="BZ32" s="5">
        <f>ROUND((BW32*0.4+BX32*0.6),1)</f>
        <v>7.4</v>
      </c>
      <c r="CA32" s="25">
        <f>ROUND(MAX((BW32*0.4+BX32*0.6),(BW32*0.4+BY32*0.6)),1)</f>
        <v>7.4</v>
      </c>
      <c r="CB32" s="176" t="str">
        <f>TEXT(CA32,"0.0")</f>
        <v>7.4</v>
      </c>
      <c r="CC32" s="118" t="str">
        <f>IF(CA32&gt;=8.5,"A",IF(CA32&gt;=8,"B+",IF(CA32&gt;=7,"B",IF(CA32&gt;=6.5,"C+",IF(CA32&gt;=5.5,"C",IF(CA32&gt;=5,"D+",IF(CA32&gt;=4,"D","F")))))))</f>
        <v>B</v>
      </c>
      <c r="CD32" s="117">
        <f>IF(CC32="A",4,IF(CC32="B+",3.5,IF(CC32="B",3,IF(CC32="C+",2.5,IF(CC32="C",2,IF(CC32="D+",1.5,IF(CC32="D",1,0)))))))</f>
        <v>3</v>
      </c>
      <c r="CE32" s="7" t="str">
        <f>TEXT(CD32,"0.0")</f>
        <v>3.0</v>
      </c>
      <c r="CF32" s="10">
        <v>3</v>
      </c>
      <c r="CG32" s="27">
        <v>3</v>
      </c>
      <c r="CH32" s="111">
        <f t="shared" ref="CH32:CH38" si="287">AC32+AN32+AY32+BJ32+BU32+CF32</f>
        <v>16</v>
      </c>
      <c r="CI32" s="109">
        <f t="shared" ref="CI32:CI38" si="288">(AA32*AC32+AL32*AN32+AW32*AY32+BH32*BJ32+BS32*BU32+CD32*CF32)/CH32</f>
        <v>2.65625</v>
      </c>
      <c r="CJ32" s="105" t="str">
        <f t="shared" ref="CJ32:CJ38" si="289">TEXT(CI32,"0.00")</f>
        <v>2.66</v>
      </c>
      <c r="CK32" s="106" t="str">
        <f>IF(AND(CI32&lt;0.8),"Cảnh báo KQHT","Lên lớp")</f>
        <v>Lên lớp</v>
      </c>
      <c r="CL32" s="107">
        <f t="shared" ref="CL32:CL38" si="290">AD32+AO32+AZ32+BK32+BV32+CG32</f>
        <v>16</v>
      </c>
      <c r="CM32" s="108">
        <f t="shared" ref="CM32:CM38" si="291" xml:space="preserve"> (AA32*AD32+AL32*AO32+AW32*AZ32+BH32*BK32+BS32*BV32+CD32*CG32)/CL32</f>
        <v>2.65625</v>
      </c>
      <c r="CN32" s="106" t="str">
        <f>IF(AND(CM32&lt;1.2),"Cảnh báo KQHT","Lên lớp")</f>
        <v>Lên lớp</v>
      </c>
      <c r="CP32" s="139">
        <v>7.4</v>
      </c>
      <c r="CQ32" s="140">
        <v>7</v>
      </c>
      <c r="CR32" s="459"/>
      <c r="CS32" s="5">
        <f t="shared" ref="CS32:CS38" si="292">ROUND((CP32*0.4+CQ32*0.6),1)</f>
        <v>7.2</v>
      </c>
      <c r="CT32" s="25">
        <f t="shared" ref="CT32:CT38" si="293">ROUND(MAX((CP32*0.4+CQ32*0.6),(CP32*0.4+CR32*0.6)),1)</f>
        <v>7.2</v>
      </c>
      <c r="CU32" s="176" t="str">
        <f t="shared" ref="CU32:CU37" si="294">TEXT(CT32,"0.0")</f>
        <v>7.2</v>
      </c>
      <c r="CV32" s="8" t="str">
        <f t="shared" ref="CV32:CV38" si="295">IF(CT32&gt;=8.5,"A",IF(CT32&gt;=8,"B+",IF(CT32&gt;=7,"B",IF(CT32&gt;=6.5,"C+",IF(CT32&gt;=5.5,"C",IF(CT32&gt;=5,"D+",IF(CT32&gt;=4,"D","F")))))))</f>
        <v>B</v>
      </c>
      <c r="CW32" s="7">
        <f t="shared" ref="CW32:CW38" si="296">IF(CV32="A",4,IF(CV32="B+",3.5,IF(CV32="B",3,IF(CV32="C+",2.5,IF(CV32="C",2,IF(CV32="D+",1.5,IF(CV32="D",1,0)))))))</f>
        <v>3</v>
      </c>
      <c r="CX32" s="7" t="str">
        <f t="shared" ref="CX32:CX38" si="297">TEXT(CW32,"0.0")</f>
        <v>3.0</v>
      </c>
      <c r="CY32" s="10">
        <v>3</v>
      </c>
      <c r="CZ32" s="27">
        <v>3</v>
      </c>
      <c r="DA32" s="122">
        <v>5.2</v>
      </c>
      <c r="DB32" s="121">
        <v>7</v>
      </c>
      <c r="DC32" s="121"/>
      <c r="DD32" s="5">
        <f>ROUND((DA32*0.4+DB32*0.6),1)</f>
        <v>6.3</v>
      </c>
      <c r="DE32" s="25">
        <f>ROUND(MAX((DA32*0.4+DB32*0.6),(DA32*0.4+DC32*0.6)),1)</f>
        <v>6.3</v>
      </c>
      <c r="DF32" s="176" t="str">
        <f>TEXT(DE32,"0.0")</f>
        <v>6.3</v>
      </c>
      <c r="DG32" s="118" t="str">
        <f>IF(DE32&gt;=8.5,"A",IF(DE32&gt;=8,"B+",IF(DE32&gt;=7,"B",IF(DE32&gt;=6.5,"C+",IF(DE32&gt;=5.5,"C",IF(DE32&gt;=5,"D+",IF(DE32&gt;=4,"D","F")))))))</f>
        <v>C</v>
      </c>
      <c r="DH32" s="117">
        <f>IF(DG32="A",4,IF(DG32="B+",3.5,IF(DG32="B",3,IF(DG32="C+",2.5,IF(DG32="C",2,IF(DG32="D+",1.5,IF(DG32="D",1,0)))))))</f>
        <v>2</v>
      </c>
      <c r="DI32" s="117" t="str">
        <f>TEXT(DH32,"0.0")</f>
        <v>2.0</v>
      </c>
      <c r="DJ32" s="10">
        <v>2</v>
      </c>
      <c r="DK32" s="27">
        <v>2</v>
      </c>
      <c r="DL32" s="122">
        <v>7.3</v>
      </c>
      <c r="DM32" s="97">
        <v>8</v>
      </c>
      <c r="DN32" s="299"/>
      <c r="DO32" s="543">
        <f>ROUND((DL32*0.4+DM32*0.6),1)</f>
        <v>7.7</v>
      </c>
      <c r="DP32" s="25">
        <f>ROUND(MAX((DL32*0.4+DM32*0.6),(DL32*0.4+DN32*0.6)),1)</f>
        <v>7.7</v>
      </c>
      <c r="DQ32" s="176" t="str">
        <f>TEXT(DP32,"0.0")</f>
        <v>7.7</v>
      </c>
      <c r="DR32" s="118" t="str">
        <f>IF(DP32&gt;=8.5,"A",IF(DP32&gt;=8,"B+",IF(DP32&gt;=7,"B",IF(DP32&gt;=6.5,"C+",IF(DP32&gt;=5.5,"C",IF(DP32&gt;=5,"D+",IF(DP32&gt;=4,"D","F")))))))</f>
        <v>B</v>
      </c>
      <c r="DS32" s="117">
        <f>IF(DR32="A",4,IF(DR32="B+",3.5,IF(DR32="B",3,IF(DR32="C+",2.5,IF(DR32="C",2,IF(DR32="D+",1.5,IF(DR32="D",1,0)))))))</f>
        <v>3</v>
      </c>
      <c r="DT32" s="117" t="str">
        <f>TEXT(DS32,"0.0")</f>
        <v>3.0</v>
      </c>
      <c r="DU32" s="10">
        <v>4</v>
      </c>
      <c r="DV32" s="27">
        <v>4</v>
      </c>
      <c r="DW32" s="508">
        <v>7.6</v>
      </c>
      <c r="DX32" s="97">
        <v>5</v>
      </c>
      <c r="DY32" s="299"/>
      <c r="DZ32" s="5">
        <f>ROUND((DW32*0.4+DX32*0.6),1)</f>
        <v>6</v>
      </c>
      <c r="EA32" s="25">
        <f>ROUND(MAX((DW32*0.4+DX32*0.6),(DW32*0.4+DY32*0.6)),1)</f>
        <v>6</v>
      </c>
      <c r="EB32" s="176" t="str">
        <f>TEXT(EA32,"0.0")</f>
        <v>6.0</v>
      </c>
      <c r="EC32" s="118" t="str">
        <f>IF(EA32&gt;=8.5,"A",IF(EA32&gt;=8,"B+",IF(EA32&gt;=7,"B",IF(EA32&gt;=6.5,"C+",IF(EA32&gt;=5.5,"C",IF(EA32&gt;=5,"D+",IF(EA32&gt;=4,"D","F")))))))</f>
        <v>C</v>
      </c>
      <c r="ED32" s="117">
        <f>IF(EC32="A",4,IF(EC32="B+",3.5,IF(EC32="B",3,IF(EC32="C+",2.5,IF(EC32="C",2,IF(EC32="D+",1.5,IF(EC32="D",1,0)))))))</f>
        <v>2</v>
      </c>
      <c r="EE32" s="117" t="str">
        <f>TEXT(ED32,"0.0")</f>
        <v>2.0</v>
      </c>
      <c r="EF32" s="10">
        <v>2</v>
      </c>
      <c r="EG32" s="27">
        <v>2</v>
      </c>
      <c r="EH32" s="122">
        <v>7.4</v>
      </c>
      <c r="EI32" s="97">
        <v>7</v>
      </c>
      <c r="EJ32" s="299"/>
      <c r="EK32" s="5">
        <f>ROUND((EH32*0.4+EI32*0.6),1)</f>
        <v>7.2</v>
      </c>
      <c r="EL32" s="25">
        <f>ROUND(MAX((EH32*0.4+EI32*0.6),(EH32*0.4+EJ32*0.6)),1)</f>
        <v>7.2</v>
      </c>
      <c r="EM32" s="176" t="str">
        <f>TEXT(EL32,"0.0")</f>
        <v>7.2</v>
      </c>
      <c r="EN32" s="118" t="str">
        <f>IF(EL32&gt;=8.5,"A",IF(EL32&gt;=8,"B+",IF(EL32&gt;=7,"B",IF(EL32&gt;=6.5,"C+",IF(EL32&gt;=5.5,"C",IF(EL32&gt;=5,"D+",IF(EL32&gt;=4,"D","F")))))))</f>
        <v>B</v>
      </c>
      <c r="EO32" s="117">
        <f>IF(EN32="A",4,IF(EN32="B+",3.5,IF(EN32="B",3,IF(EN32="C+",2.5,IF(EN32="C",2,IF(EN32="D+",1.5,IF(EN32="D",1,0)))))))</f>
        <v>3</v>
      </c>
      <c r="EP32" s="117" t="str">
        <f>TEXT(EO32,"0.0")</f>
        <v>3.0</v>
      </c>
      <c r="EQ32" s="10">
        <v>2</v>
      </c>
      <c r="ER32" s="27">
        <v>2</v>
      </c>
      <c r="ES32" s="122">
        <v>6.8</v>
      </c>
      <c r="ET32" s="454">
        <v>8.5</v>
      </c>
      <c r="EU32" s="549"/>
      <c r="EV32" s="5">
        <f>ROUND((ES32*0.4+ET32*0.6),1)</f>
        <v>7.8</v>
      </c>
      <c r="EW32" s="25">
        <f>ROUND(MAX((ES32*0.4+ET32*0.6),(ES32*0.4+EU32*0.6)),1)</f>
        <v>7.8</v>
      </c>
      <c r="EX32" s="176" t="str">
        <f>TEXT(EW32,"0.0")</f>
        <v>7.8</v>
      </c>
      <c r="EY32" s="118" t="str">
        <f>IF(EW32&gt;=8.5,"A",IF(EW32&gt;=8,"B+",IF(EW32&gt;=7,"B",IF(EW32&gt;=6.5,"C+",IF(EW32&gt;=5.5,"C",IF(EW32&gt;=5,"D+",IF(EW32&gt;=4,"D","F")))))))</f>
        <v>B</v>
      </c>
      <c r="EZ32" s="117">
        <f>IF(EY32="A",4,IF(EY32="B+",3.5,IF(EY32="B",3,IF(EY32="C+",2.5,IF(EY32="C",2,IF(EY32="D+",1.5,IF(EY32="D",1,0)))))))</f>
        <v>3</v>
      </c>
      <c r="FA32" s="117" t="str">
        <f>TEXT(EZ32,"0.0")</f>
        <v>3.0</v>
      </c>
      <c r="FB32" s="10">
        <v>3</v>
      </c>
      <c r="FC32" s="27">
        <v>3</v>
      </c>
      <c r="FD32" s="362">
        <v>7.2</v>
      </c>
      <c r="FE32" s="97">
        <v>9</v>
      </c>
      <c r="FF32" s="97"/>
      <c r="FG32" s="5">
        <f>ROUND((FD32*0.4+FE32*0.6),1)</f>
        <v>8.3000000000000007</v>
      </c>
      <c r="FH32" s="25">
        <f>ROUND(MAX((FD32*0.4+FE32*0.6),(FD32*0.4+FF32*0.6)),1)</f>
        <v>8.3000000000000007</v>
      </c>
      <c r="FI32" s="176" t="str">
        <f>TEXT(FH32,"0.0")</f>
        <v>8.3</v>
      </c>
      <c r="FJ32" s="118" t="str">
        <f>IF(FH32&gt;=8.5,"A",IF(FH32&gt;=8,"B+",IF(FH32&gt;=7,"B",IF(FH32&gt;=6.5,"C+",IF(FH32&gt;=5.5,"C",IF(FH32&gt;=5,"D+",IF(FH32&gt;=4,"D","F")))))))</f>
        <v>B+</v>
      </c>
      <c r="FK32" s="117">
        <f>IF(FJ32="A",4,IF(FJ32="B+",3.5,IF(FJ32="B",3,IF(FJ32="C+",2.5,IF(FJ32="C",2,IF(FJ32="D+",1.5,IF(FJ32="D",1,0)))))))</f>
        <v>3.5</v>
      </c>
      <c r="FL32" s="117" t="str">
        <f>TEXT(FK32,"0.0")</f>
        <v>3.5</v>
      </c>
      <c r="FM32" s="10">
        <v>2</v>
      </c>
      <c r="FN32" s="27">
        <v>2</v>
      </c>
      <c r="FO32" s="122">
        <v>7.7</v>
      </c>
      <c r="FP32" s="97">
        <v>7</v>
      </c>
      <c r="FQ32" s="97"/>
      <c r="FR32" s="5">
        <f>ROUND((FO32*0.4+FP32*0.6),1)</f>
        <v>7.3</v>
      </c>
      <c r="FS32" s="25">
        <f>ROUND(MAX((FO32*0.4+FP32*0.6),(FO32*0.4+FQ32*0.6)),1)</f>
        <v>7.3</v>
      </c>
      <c r="FT32" s="176" t="str">
        <f>TEXT(FS32,"0.0")</f>
        <v>7.3</v>
      </c>
      <c r="FU32" s="118" t="str">
        <f>IF(FS32&gt;=8.5,"A",IF(FS32&gt;=8,"B+",IF(FS32&gt;=7,"B",IF(FS32&gt;=6.5,"C+",IF(FS32&gt;=5.5,"C",IF(FS32&gt;=5,"D+",IF(FS32&gt;=4,"D","F")))))))</f>
        <v>B</v>
      </c>
      <c r="FV32" s="117">
        <f>IF(FU32="A",4,IF(FU32="B+",3.5,IF(FU32="B",3,IF(FU32="C+",2.5,IF(FU32="C",2,IF(FU32="D+",1.5,IF(FU32="D",1,0)))))))</f>
        <v>3</v>
      </c>
      <c r="FW32" s="117" t="str">
        <f>TEXT(FV32,"0.0")</f>
        <v>3.0</v>
      </c>
      <c r="FX32" s="10">
        <v>2</v>
      </c>
      <c r="FY32" s="27">
        <v>2</v>
      </c>
      <c r="FZ32" s="110">
        <f>CY32+DJ32+DU32+EF32+EQ32+FB32+FM32+FX32</f>
        <v>20</v>
      </c>
      <c r="GA32" s="498">
        <f>(CW32*CY32+DH32*DJ32+DS32*DU32+ED32*EF32+EO32*EQ32+EZ32*FB32+FK32*FM32+FV32*FX32)/FZ32</f>
        <v>2.85</v>
      </c>
      <c r="GB32" s="499" t="str">
        <f>TEXT(GA32,"0.00")</f>
        <v>2.85</v>
      </c>
      <c r="GC32" s="16" t="str">
        <f>IF(AND(GA32&lt;1),"Cảnh báo KQHT","Lên lớp")</f>
        <v>Lên lớp</v>
      </c>
      <c r="GD32" s="497">
        <f>CH32+FZ32</f>
        <v>36</v>
      </c>
      <c r="GE32" s="498">
        <f>(CH32*CI32+FZ32*GA32)/GD32</f>
        <v>2.7638888888888888</v>
      </c>
      <c r="GF32" s="499" t="str">
        <f>TEXT(GE32,"0.00")</f>
        <v>2.76</v>
      </c>
      <c r="GG32" s="504">
        <f>FY32+FN32+FC32+ER32+EG32+DV32+DK32+CZ32+CG32+BV32+BK32+AZ32+AO32+AD32</f>
        <v>36</v>
      </c>
      <c r="GH32" s="500">
        <f>(FY32*FS32+FN32*FH32+FC32*EW32+ER32*EL32+EG32*EA32+DV32*DP32+DK32*DE32+CZ32*CT32+CG32*CA32+BV32*BP32+BK32*BE32+AZ32*AT32+AO32*AI32+AD32*X32)/GG32</f>
        <v>7.0944444444444441</v>
      </c>
      <c r="GI32" s="505">
        <f>(FY32*FV32+FN32*FK32+FC32*EZ32+ER32*EO32+EG32*ED32+DV32*DS32+DK32*DH32+CZ32*CW32+CG32*CD32+BV32*BS32+BK32*BH32+AZ32*AW32+AO32*AL32+AD32*AA32)/GG32</f>
        <v>2.7638888888888888</v>
      </c>
      <c r="GJ32" s="506" t="str">
        <f>IF(AND(GI32&lt;1.2),"Cảnh báo KQHT","Lên lớp")</f>
        <v>Lên lớp</v>
      </c>
      <c r="GK32" s="500">
        <f>(FX32*FS32+FM32*FH32+FB32*EW32+EQ32*EL32+EF32*EA32+DU32*DP32+DJ32*DE32+CY32*CT32)/FZ32</f>
        <v>7.3</v>
      </c>
    </row>
    <row r="33" spans="1:365" ht="21.75" customHeight="1" x14ac:dyDescent="0.25">
      <c r="A33" s="221">
        <v>14</v>
      </c>
      <c r="B33" s="221" t="s">
        <v>152</v>
      </c>
      <c r="C33" s="222" t="s">
        <v>179</v>
      </c>
      <c r="D33" s="223" t="s">
        <v>167</v>
      </c>
      <c r="E33" s="224" t="s">
        <v>180</v>
      </c>
      <c r="F33" s="609" t="s">
        <v>809</v>
      </c>
      <c r="G33" s="238" t="s">
        <v>440</v>
      </c>
      <c r="H33" s="231" t="s">
        <v>17</v>
      </c>
      <c r="I33" s="323" t="s">
        <v>46</v>
      </c>
      <c r="J33" s="335">
        <v>6.5</v>
      </c>
      <c r="K33" s="176" t="str">
        <f>TEXT(J33,"0.0")</f>
        <v>6.5</v>
      </c>
      <c r="L33" s="51" t="str">
        <f>IF(J33&gt;=8.5,"A",IF(J33&gt;=8,"B+",IF(J33&gt;=7,"B",IF(J33&gt;=6.5,"C+",IF(J33&gt;=5.5,"C",IF(J33&gt;=5,"D+",IF(J33&gt;=4,"D","F")))))))</f>
        <v>C+</v>
      </c>
      <c r="M33" s="57">
        <f>IF(L33="A",4,IF(L33="B+",3.5,IF(L33="B",3,IF(L33="C+",2.5,IF(L33="C",2,IF(L33="D+",1.5,IF(L33="D",1,0)))))))</f>
        <v>2.5</v>
      </c>
      <c r="N33" s="67" t="str">
        <f>TEXT(M33,"0.0")</f>
        <v>2.5</v>
      </c>
      <c r="O33" s="32">
        <v>7</v>
      </c>
      <c r="P33" s="180" t="str">
        <f>TEXT(O33,"0.0")</f>
        <v>7.0</v>
      </c>
      <c r="Q33" s="11" t="str">
        <f>IF(O33&gt;=8.5,"A",IF(O33&gt;=8,"B+",IF(O33&gt;=7,"B",IF(O33&gt;=6.5,"C+",IF(O33&gt;=5.5,"C",IF(O33&gt;=5,"D+",IF(O33&gt;=4,"D","F")))))))</f>
        <v>B</v>
      </c>
      <c r="R33" s="12">
        <f>IF(Q33="A",4,IF(Q33="B+",3.5,IF(Q33="B",3,IF(Q33="C+",2.5,IF(Q33="C",2,IF(Q33="D+",1.5,IF(Q33="D",1,0)))))))</f>
        <v>3</v>
      </c>
      <c r="S33" s="66" t="str">
        <f>TEXT(R33,"0.0")</f>
        <v>3.0</v>
      </c>
      <c r="T33" s="134">
        <v>6</v>
      </c>
      <c r="U33" s="135">
        <v>3</v>
      </c>
      <c r="V33" s="136"/>
      <c r="W33" s="5">
        <f t="shared" si="275"/>
        <v>4.2</v>
      </c>
      <c r="X33" s="6">
        <f t="shared" si="276"/>
        <v>4.2</v>
      </c>
      <c r="Y33" s="176" t="str">
        <f t="shared" si="277"/>
        <v>4.2</v>
      </c>
      <c r="Z33" s="8" t="str">
        <f t="shared" si="278"/>
        <v>D</v>
      </c>
      <c r="AA33" s="7">
        <f t="shared" si="279"/>
        <v>1</v>
      </c>
      <c r="AB33" s="7" t="str">
        <f t="shared" si="280"/>
        <v>1.0</v>
      </c>
      <c r="AC33" s="10">
        <v>2</v>
      </c>
      <c r="AD33" s="27">
        <v>2</v>
      </c>
      <c r="AE33" s="33">
        <v>7</v>
      </c>
      <c r="AF33" s="4">
        <v>4</v>
      </c>
      <c r="AG33" s="309"/>
      <c r="AH33" s="5">
        <f>ROUND((AE33*0.4+AF33*0.6),1)</f>
        <v>5.2</v>
      </c>
      <c r="AI33" s="25">
        <f>ROUND(MAX((AE33*0.4+AF33*0.6),(AE33*0.4+AG33*0.6)),1)</f>
        <v>5.2</v>
      </c>
      <c r="AJ33" s="176" t="str">
        <f>TEXT(AI33,"0.0")</f>
        <v>5.2</v>
      </c>
      <c r="AK33" s="118" t="str">
        <f>IF(AI33&gt;=8.5,"A",IF(AI33&gt;=8,"B+",IF(AI33&gt;=7,"B",IF(AI33&gt;=6.5,"C+",IF(AI33&gt;=5.5,"C",IF(AI33&gt;=5,"D+",IF(AI33&gt;=4,"D","F")))))))</f>
        <v>D+</v>
      </c>
      <c r="AL33" s="117">
        <f>IF(AK33="A",4,IF(AK33="B+",3.5,IF(AK33="B",3,IF(AK33="C+",2.5,IF(AK33="C",2,IF(AK33="D+",1.5,IF(AK33="D",1,0)))))))</f>
        <v>1.5</v>
      </c>
      <c r="AM33" s="117" t="str">
        <f>TEXT(AL33,"0.0")</f>
        <v>1.5</v>
      </c>
      <c r="AN33" s="10">
        <v>3</v>
      </c>
      <c r="AO33" s="314">
        <v>3</v>
      </c>
      <c r="AP33" s="83">
        <v>8.5</v>
      </c>
      <c r="AQ33" s="98">
        <v>8</v>
      </c>
      <c r="AR33" s="289"/>
      <c r="AS33" s="5">
        <f>ROUND((AP33*0.4+AQ33*0.6),1)</f>
        <v>8.1999999999999993</v>
      </c>
      <c r="AT33" s="25">
        <f>ROUND(MAX((AP33*0.4+AQ33*0.6),(AP33*0.4+AR33*0.6)),1)</f>
        <v>8.1999999999999993</v>
      </c>
      <c r="AU33" s="176" t="str">
        <f>TEXT(AT33,"0.0")</f>
        <v>8.2</v>
      </c>
      <c r="AV33" s="118" t="str">
        <f>IF(AT33&gt;=8.5,"A",IF(AT33&gt;=8,"B+",IF(AT33&gt;=7,"B",IF(AT33&gt;=6.5,"C+",IF(AT33&gt;=5.5,"C",IF(AT33&gt;=5,"D+",IF(AT33&gt;=4,"D","F")))))))</f>
        <v>B+</v>
      </c>
      <c r="AW33" s="117">
        <f>IF(AV33="A",4,IF(AV33="B+",3.5,IF(AV33="B",3,IF(AV33="C+",2.5,IF(AV33="C",2,IF(AV33="D+",1.5,IF(AV33="D",1,0)))))))</f>
        <v>3.5</v>
      </c>
      <c r="AX33" s="117" t="str">
        <f>TEXT(AW33,"0.0")</f>
        <v>3.5</v>
      </c>
      <c r="AY33" s="291">
        <v>4</v>
      </c>
      <c r="AZ33" s="27">
        <v>4</v>
      </c>
      <c r="BA33" s="77">
        <v>7.4</v>
      </c>
      <c r="BB33" s="97">
        <v>5</v>
      </c>
      <c r="BC33" s="299"/>
      <c r="BD33" s="5">
        <f t="shared" si="281"/>
        <v>6</v>
      </c>
      <c r="BE33" s="25">
        <f t="shared" si="282"/>
        <v>6</v>
      </c>
      <c r="BF33" s="176" t="str">
        <f t="shared" si="283"/>
        <v>6.0</v>
      </c>
      <c r="BG33" s="302" t="str">
        <f t="shared" si="284"/>
        <v>C</v>
      </c>
      <c r="BH33" s="7">
        <f t="shared" si="285"/>
        <v>2</v>
      </c>
      <c r="BI33" s="7" t="str">
        <f t="shared" si="286"/>
        <v>2.0</v>
      </c>
      <c r="BJ33" s="305">
        <v>2</v>
      </c>
      <c r="BK33" s="314">
        <v>2</v>
      </c>
      <c r="BL33" s="362">
        <v>8.3000000000000007</v>
      </c>
      <c r="BM33" s="97">
        <v>8</v>
      </c>
      <c r="BN33" s="299"/>
      <c r="BO33" s="5">
        <f>ROUND((BL33*0.4+BM33*0.6),1)</f>
        <v>8.1</v>
      </c>
      <c r="BP33" s="25">
        <f>ROUND(MAX((BL33*0.4+BM33*0.6),(BL33*0.4+BN33*0.6)),1)</f>
        <v>8.1</v>
      </c>
      <c r="BQ33" s="176" t="str">
        <f>TEXT(BP33,"0.0")</f>
        <v>8.1</v>
      </c>
      <c r="BR33" s="302" t="str">
        <f>IF(BP33&gt;=8.5,"A",IF(BP33&gt;=8,"B+",IF(BP33&gt;=7,"B",IF(BP33&gt;=6.5,"C+",IF(BP33&gt;=5.5,"C",IF(BP33&gt;=5,"D+",IF(BP33&gt;=4,"D","F")))))))</f>
        <v>B+</v>
      </c>
      <c r="BS33" s="7">
        <f>IF(BR33="A",4,IF(BR33="B+",3.5,IF(BR33="B",3,IF(BR33="C+",2.5,IF(BR33="C",2,IF(BR33="D+",1.5,IF(BR33="D",1,0)))))))</f>
        <v>3.5</v>
      </c>
      <c r="BT33" s="7" t="str">
        <f>TEXT(BS33,"0.0")</f>
        <v>3.5</v>
      </c>
      <c r="BU33" s="305">
        <v>2</v>
      </c>
      <c r="BV33" s="27">
        <v>2</v>
      </c>
      <c r="BW33" s="89">
        <v>7</v>
      </c>
      <c r="BX33" s="97">
        <v>6</v>
      </c>
      <c r="BY33" s="299"/>
      <c r="BZ33" s="5">
        <f>ROUND((BW33*0.4+BX33*0.6),1)</f>
        <v>6.4</v>
      </c>
      <c r="CA33" s="25">
        <f>ROUND(MAX((BW33*0.4+BX33*0.6),(BW33*0.4+BY33*0.6)),1)</f>
        <v>6.4</v>
      </c>
      <c r="CB33" s="176" t="str">
        <f>TEXT(CA33,"0.0")</f>
        <v>6.4</v>
      </c>
      <c r="CC33" s="118" t="str">
        <f>IF(CA33&gt;=8.5,"A",IF(CA33&gt;=8,"B+",IF(CA33&gt;=7,"B",IF(CA33&gt;=6.5,"C+",IF(CA33&gt;=5.5,"C",IF(CA33&gt;=5,"D+",IF(CA33&gt;=4,"D","F")))))))</f>
        <v>C</v>
      </c>
      <c r="CD33" s="117">
        <f>IF(CC33="A",4,IF(CC33="B+",3.5,IF(CC33="B",3,IF(CC33="C+",2.5,IF(CC33="C",2,IF(CC33="D+",1.5,IF(CC33="D",1,0)))))))</f>
        <v>2</v>
      </c>
      <c r="CE33" s="7" t="str">
        <f>TEXT(CD33,"0.0")</f>
        <v>2.0</v>
      </c>
      <c r="CF33" s="10">
        <v>3</v>
      </c>
      <c r="CG33" s="27">
        <v>3</v>
      </c>
      <c r="CH33" s="111">
        <f t="shared" si="287"/>
        <v>16</v>
      </c>
      <c r="CI33" s="109">
        <f t="shared" si="288"/>
        <v>2.34375</v>
      </c>
      <c r="CJ33" s="105" t="str">
        <f t="shared" si="289"/>
        <v>2.34</v>
      </c>
      <c r="CK33" s="106" t="str">
        <f>IF(AND(CI33&lt;0.8),"Cảnh báo KQHT","Lên lớp")</f>
        <v>Lên lớp</v>
      </c>
      <c r="CL33" s="107">
        <f t="shared" si="290"/>
        <v>16</v>
      </c>
      <c r="CM33" s="108">
        <f t="shared" si="291"/>
        <v>2.34375</v>
      </c>
      <c r="CN33" s="106" t="str">
        <f>IF(AND(CM33&lt;1.2),"Cảnh báo KQHT","Lên lớp")</f>
        <v>Lên lớp</v>
      </c>
      <c r="CP33" s="139">
        <v>7.3</v>
      </c>
      <c r="CQ33" s="140">
        <v>6</v>
      </c>
      <c r="CR33" s="459"/>
      <c r="CS33" s="5">
        <f t="shared" si="292"/>
        <v>6.5</v>
      </c>
      <c r="CT33" s="25">
        <f t="shared" si="293"/>
        <v>6.5</v>
      </c>
      <c r="CU33" s="176" t="str">
        <f t="shared" si="294"/>
        <v>6.5</v>
      </c>
      <c r="CV33" s="8" t="str">
        <f t="shared" si="295"/>
        <v>C+</v>
      </c>
      <c r="CW33" s="7">
        <f t="shared" si="296"/>
        <v>2.5</v>
      </c>
      <c r="CX33" s="7" t="str">
        <f t="shared" si="297"/>
        <v>2.5</v>
      </c>
      <c r="CY33" s="10">
        <v>3</v>
      </c>
      <c r="CZ33" s="27">
        <v>3</v>
      </c>
      <c r="DA33" s="122">
        <v>6.8</v>
      </c>
      <c r="DB33" s="121">
        <v>7</v>
      </c>
      <c r="DC33" s="121"/>
      <c r="DD33" s="5">
        <f>ROUND((DA33*0.4+DB33*0.6),1)</f>
        <v>6.9</v>
      </c>
      <c r="DE33" s="25">
        <f>ROUND(MAX((DA33*0.4+DB33*0.6),(DA33*0.4+DC33*0.6)),1)</f>
        <v>6.9</v>
      </c>
      <c r="DF33" s="176" t="str">
        <f>TEXT(DE33,"0.0")</f>
        <v>6.9</v>
      </c>
      <c r="DG33" s="118" t="str">
        <f>IF(DE33&gt;=8.5,"A",IF(DE33&gt;=8,"B+",IF(DE33&gt;=7,"B",IF(DE33&gt;=6.5,"C+",IF(DE33&gt;=5.5,"C",IF(DE33&gt;=5,"D+",IF(DE33&gt;=4,"D","F")))))))</f>
        <v>C+</v>
      </c>
      <c r="DH33" s="117">
        <f>IF(DG33="A",4,IF(DG33="B+",3.5,IF(DG33="B",3,IF(DG33="C+",2.5,IF(DG33="C",2,IF(DG33="D+",1.5,IF(DG33="D",1,0)))))))</f>
        <v>2.5</v>
      </c>
      <c r="DI33" s="117" t="str">
        <f>TEXT(DH33,"0.0")</f>
        <v>2.5</v>
      </c>
      <c r="DJ33" s="10">
        <v>2</v>
      </c>
      <c r="DK33" s="27">
        <v>2</v>
      </c>
      <c r="DL33" s="122">
        <v>6.7</v>
      </c>
      <c r="DM33" s="97">
        <v>7</v>
      </c>
      <c r="DN33" s="299"/>
      <c r="DO33" s="543">
        <f>ROUND((DL33*0.4+DM33*0.6),1)</f>
        <v>6.9</v>
      </c>
      <c r="DP33" s="25">
        <f>ROUND(MAX((DL33*0.4+DM33*0.6),(DL33*0.4+DN33*0.6)),1)</f>
        <v>6.9</v>
      </c>
      <c r="DQ33" s="176" t="str">
        <f>TEXT(DP33,"0.0")</f>
        <v>6.9</v>
      </c>
      <c r="DR33" s="118" t="str">
        <f>IF(DP33&gt;=8.5,"A",IF(DP33&gt;=8,"B+",IF(DP33&gt;=7,"B",IF(DP33&gt;=6.5,"C+",IF(DP33&gt;=5.5,"C",IF(DP33&gt;=5,"D+",IF(DP33&gt;=4,"D","F")))))))</f>
        <v>C+</v>
      </c>
      <c r="DS33" s="117">
        <f>IF(DR33="A",4,IF(DR33="B+",3.5,IF(DR33="B",3,IF(DR33="C+",2.5,IF(DR33="C",2,IF(DR33="D+",1.5,IF(DR33="D",1,0)))))))</f>
        <v>2.5</v>
      </c>
      <c r="DT33" s="117" t="str">
        <f>TEXT(DS33,"0.0")</f>
        <v>2.5</v>
      </c>
      <c r="DU33" s="10">
        <v>4</v>
      </c>
      <c r="DV33" s="27">
        <v>4</v>
      </c>
      <c r="DW33" s="508">
        <v>6.8</v>
      </c>
      <c r="DX33" s="97">
        <v>6</v>
      </c>
      <c r="DY33" s="299"/>
      <c r="DZ33" s="5">
        <f>ROUND((DW33*0.4+DX33*0.6),1)</f>
        <v>6.3</v>
      </c>
      <c r="EA33" s="25">
        <f>ROUND(MAX((DW33*0.4+DX33*0.6),(DW33*0.4+DY33*0.6)),1)</f>
        <v>6.3</v>
      </c>
      <c r="EB33" s="176" t="str">
        <f>TEXT(EA33,"0.0")</f>
        <v>6.3</v>
      </c>
      <c r="EC33" s="118" t="str">
        <f>IF(EA33&gt;=8.5,"A",IF(EA33&gt;=8,"B+",IF(EA33&gt;=7,"B",IF(EA33&gt;=6.5,"C+",IF(EA33&gt;=5.5,"C",IF(EA33&gt;=5,"D+",IF(EA33&gt;=4,"D","F")))))))</f>
        <v>C</v>
      </c>
      <c r="ED33" s="117">
        <f>IF(EC33="A",4,IF(EC33="B+",3.5,IF(EC33="B",3,IF(EC33="C+",2.5,IF(EC33="C",2,IF(EC33="D+",1.5,IF(EC33="D",1,0)))))))</f>
        <v>2</v>
      </c>
      <c r="EE33" s="117" t="str">
        <f>TEXT(ED33,"0.0")</f>
        <v>2.0</v>
      </c>
      <c r="EF33" s="10">
        <v>2</v>
      </c>
      <c r="EG33" s="27">
        <v>2</v>
      </c>
      <c r="EH33" s="122">
        <v>8</v>
      </c>
      <c r="EI33" s="97">
        <v>7</v>
      </c>
      <c r="EJ33" s="299"/>
      <c r="EK33" s="5">
        <f>ROUND((EH33*0.4+EI33*0.6),1)</f>
        <v>7.4</v>
      </c>
      <c r="EL33" s="25">
        <f>ROUND(MAX((EH33*0.4+EI33*0.6),(EH33*0.4+EJ33*0.6)),1)</f>
        <v>7.4</v>
      </c>
      <c r="EM33" s="176" t="str">
        <f>TEXT(EL33,"0.0")</f>
        <v>7.4</v>
      </c>
      <c r="EN33" s="118" t="str">
        <f>IF(EL33&gt;=8.5,"A",IF(EL33&gt;=8,"B+",IF(EL33&gt;=7,"B",IF(EL33&gt;=6.5,"C+",IF(EL33&gt;=5.5,"C",IF(EL33&gt;=5,"D+",IF(EL33&gt;=4,"D","F")))))))</f>
        <v>B</v>
      </c>
      <c r="EO33" s="117">
        <f>IF(EN33="A",4,IF(EN33="B+",3.5,IF(EN33="B",3,IF(EN33="C+",2.5,IF(EN33="C",2,IF(EN33="D+",1.5,IF(EN33="D",1,0)))))))</f>
        <v>3</v>
      </c>
      <c r="EP33" s="117" t="str">
        <f>TEXT(EO33,"0.0")</f>
        <v>3.0</v>
      </c>
      <c r="EQ33" s="10">
        <v>2</v>
      </c>
      <c r="ER33" s="27">
        <v>2</v>
      </c>
      <c r="ES33" s="122"/>
      <c r="ET33" s="454"/>
      <c r="EU33" s="549"/>
      <c r="EV33" s="5">
        <f>ROUND((ES33*0.4+ET33*0.6),1)</f>
        <v>0</v>
      </c>
      <c r="EW33" s="25">
        <f>ROUND(MAX((ES33*0.4+ET33*0.6),(ES33*0.4+EU33*0.6)),1)</f>
        <v>0</v>
      </c>
      <c r="EX33" s="176" t="str">
        <f>TEXT(EW33,"0.0")</f>
        <v>0.0</v>
      </c>
      <c r="EY33" s="118" t="str">
        <f>IF(EW33&gt;=8.5,"A",IF(EW33&gt;=8,"B+",IF(EW33&gt;=7,"B",IF(EW33&gt;=6.5,"C+",IF(EW33&gt;=5.5,"C",IF(EW33&gt;=5,"D+",IF(EW33&gt;=4,"D","F")))))))</f>
        <v>F</v>
      </c>
      <c r="EZ33" s="117">
        <f>IF(EY33="A",4,IF(EY33="B+",3.5,IF(EY33="B",3,IF(EY33="C+",2.5,IF(EY33="C",2,IF(EY33="D+",1.5,IF(EY33="D",1,0)))))))</f>
        <v>0</v>
      </c>
      <c r="FA33" s="117" t="str">
        <f>TEXT(EZ33,"0.0")</f>
        <v>0.0</v>
      </c>
      <c r="FB33" s="10">
        <v>3</v>
      </c>
      <c r="FC33" s="27"/>
      <c r="FD33" s="362">
        <v>6.2</v>
      </c>
      <c r="FE33" s="97">
        <v>7</v>
      </c>
      <c r="FF33" s="97"/>
      <c r="FG33" s="5">
        <f>ROUND((FD33*0.4+FE33*0.6),1)</f>
        <v>6.7</v>
      </c>
      <c r="FH33" s="25">
        <f>ROUND(MAX((FD33*0.4+FE33*0.6),(FD33*0.4+FF33*0.6)),1)</f>
        <v>6.7</v>
      </c>
      <c r="FI33" s="176" t="str">
        <f>TEXT(FH33,"0.0")</f>
        <v>6.7</v>
      </c>
      <c r="FJ33" s="118" t="str">
        <f>IF(FH33&gt;=8.5,"A",IF(FH33&gt;=8,"B+",IF(FH33&gt;=7,"B",IF(FH33&gt;=6.5,"C+",IF(FH33&gt;=5.5,"C",IF(FH33&gt;=5,"D+",IF(FH33&gt;=4,"D","F")))))))</f>
        <v>C+</v>
      </c>
      <c r="FK33" s="117">
        <f>IF(FJ33="A",4,IF(FJ33="B+",3.5,IF(FJ33="B",3,IF(FJ33="C+",2.5,IF(FJ33="C",2,IF(FJ33="D+",1.5,IF(FJ33="D",1,0)))))))</f>
        <v>2.5</v>
      </c>
      <c r="FL33" s="117" t="str">
        <f>TEXT(FK33,"0.0")</f>
        <v>2.5</v>
      </c>
      <c r="FM33" s="10">
        <v>2</v>
      </c>
      <c r="FN33" s="27">
        <v>2</v>
      </c>
      <c r="FO33" s="122">
        <v>7</v>
      </c>
      <c r="FP33" s="97">
        <v>6</v>
      </c>
      <c r="FQ33" s="97"/>
      <c r="FR33" s="5">
        <f>ROUND((FO33*0.4+FP33*0.6),1)</f>
        <v>6.4</v>
      </c>
      <c r="FS33" s="25">
        <f>ROUND(MAX((FO33*0.4+FP33*0.6),(FO33*0.4+FQ33*0.6)),1)</f>
        <v>6.4</v>
      </c>
      <c r="FT33" s="176" t="str">
        <f>TEXT(FS33,"0.0")</f>
        <v>6.4</v>
      </c>
      <c r="FU33" s="118" t="str">
        <f>IF(FS33&gt;=8.5,"A",IF(FS33&gt;=8,"B+",IF(FS33&gt;=7,"B",IF(FS33&gt;=6.5,"C+",IF(FS33&gt;=5.5,"C",IF(FS33&gt;=5,"D+",IF(FS33&gt;=4,"D","F")))))))</f>
        <v>C</v>
      </c>
      <c r="FV33" s="117">
        <f>IF(FU33="A",4,IF(FU33="B+",3.5,IF(FU33="B",3,IF(FU33="C+",2.5,IF(FU33="C",2,IF(FU33="D+",1.5,IF(FU33="D",1,0)))))))</f>
        <v>2</v>
      </c>
      <c r="FW33" s="117" t="str">
        <f>TEXT(FV33,"0.0")</f>
        <v>2.0</v>
      </c>
      <c r="FX33" s="10">
        <v>2</v>
      </c>
      <c r="FY33" s="27">
        <v>2</v>
      </c>
      <c r="FZ33" s="110">
        <f>CY33+DJ33+DU33+EF33+EQ33+FB33+FM33+FX33</f>
        <v>20</v>
      </c>
      <c r="GA33" s="498">
        <f>(CW33*CY33+DH33*DJ33+DS33*DU33+ED33*EF33+EO33*EQ33+EZ33*FB33+FK33*FM33+FV33*FX33)/FZ33</f>
        <v>2.0750000000000002</v>
      </c>
      <c r="GB33" s="499" t="str">
        <f>TEXT(GA33,"0.00")</f>
        <v>2.08</v>
      </c>
      <c r="GC33" s="16" t="str">
        <f>IF(AND(GA33&lt;1),"Cảnh báo KQHT","Lên lớp")</f>
        <v>Lên lớp</v>
      </c>
      <c r="GD33" s="497">
        <f>CH33+FZ33</f>
        <v>36</v>
      </c>
      <c r="GE33" s="498">
        <f>(CH33*CI33+FZ33*GA33)/GD33</f>
        <v>2.1944444444444446</v>
      </c>
      <c r="GF33" s="499" t="str">
        <f>TEXT(GE33,"0.00")</f>
        <v>2.19</v>
      </c>
      <c r="GG33" s="504">
        <f>FY33+FN33+FC33+ER33+EG33+DV33+DK33+CZ33+CG33+BV33+BK33+AZ33+AO33+AD33</f>
        <v>33</v>
      </c>
      <c r="GH33" s="500">
        <f>(FY33*FS33+FN33*FH33+FC33*EW33+ER33*EL33+EG33*EA33+DV33*DP33+DK33*DE33+CZ33*CT33+CG33*CA33+BV33*BP33+BK33*BE33+AZ33*AT33+AO33*AI33+AD33*X33)/GG33</f>
        <v>6.627272727272727</v>
      </c>
      <c r="GI33" s="505">
        <f>(FY33*FV33+FN33*FK33+FC33*EZ33+ER33*EO33+EG33*ED33+DV33*DS33+DK33*DH33+CZ33*CW33+CG33*CD33+BV33*BS33+BK33*BH33+AZ33*AW33+AO33*AL33+AD33*AA33)/GG33</f>
        <v>2.393939393939394</v>
      </c>
      <c r="GJ33" s="506" t="str">
        <f>IF(AND(GI33&lt;1.2),"Cảnh báo KQHT","Lên lớp")</f>
        <v>Lên lớp</v>
      </c>
      <c r="GK33" s="500">
        <f t="shared" ref="GK33:GK34" si="298">(FX33*FS33+FM33*FH33+FB33*EW33+EQ33*EL33+EF33*EA33+DU33*DP33+DJ33*DE33+CY33*CT33)/FZ33</f>
        <v>5.7249999999999996</v>
      </c>
    </row>
    <row r="34" spans="1:365" ht="19.5" customHeight="1" x14ac:dyDescent="0.25">
      <c r="A34" s="221">
        <v>26</v>
      </c>
      <c r="B34" s="231" t="s">
        <v>152</v>
      </c>
      <c r="C34" s="232" t="s">
        <v>413</v>
      </c>
      <c r="D34" s="223" t="s">
        <v>414</v>
      </c>
      <c r="E34" s="224" t="s">
        <v>209</v>
      </c>
      <c r="F34" s="609" t="s">
        <v>809</v>
      </c>
      <c r="G34" s="238" t="s">
        <v>451</v>
      </c>
      <c r="H34" s="231" t="s">
        <v>16</v>
      </c>
      <c r="I34" s="323" t="s">
        <v>395</v>
      </c>
      <c r="J34" s="338">
        <v>5.5</v>
      </c>
      <c r="K34" s="176" t="str">
        <f>TEXT(J34,"0.0")</f>
        <v>5.5</v>
      </c>
      <c r="L34" s="51" t="str">
        <f>IF(J34&gt;=8.5,"A",IF(J34&gt;=8,"B+",IF(J34&gt;=7,"B",IF(J34&gt;=6.5,"C+",IF(J34&gt;=5.5,"C",IF(J34&gt;=5,"D+",IF(J34&gt;=4,"D","F")))))))</f>
        <v>C</v>
      </c>
      <c r="M34" s="57">
        <f>IF(L34="A",4,IF(L34="B+",3.5,IF(L34="B",3,IF(L34="C+",2.5,IF(L34="C",2,IF(L34="D+",1.5,IF(L34="D",1,0)))))))</f>
        <v>2</v>
      </c>
      <c r="N34" s="76" t="str">
        <f>TEXT(M34,"0.0")</f>
        <v>2.0</v>
      </c>
      <c r="O34" s="280">
        <v>5</v>
      </c>
      <c r="P34" s="180" t="str">
        <f>TEXT(O34,"0.0")</f>
        <v>5.0</v>
      </c>
      <c r="Q34" s="11" t="str">
        <f>IF(O34&gt;=8.5,"A",IF(O34&gt;=8,"B+",IF(O34&gt;=7,"B",IF(O34&gt;=6.5,"C+",IF(O34&gt;=5.5,"C",IF(O34&gt;=5,"D+",IF(O34&gt;=4,"D","F")))))))</f>
        <v>D+</v>
      </c>
      <c r="R34" s="12">
        <f>IF(Q34="A",4,IF(Q34="B+",3.5,IF(Q34="B",3,IF(Q34="C+",2.5,IF(Q34="C",2,IF(Q34="D+",1.5,IF(Q34="D",1,0)))))))</f>
        <v>1.5</v>
      </c>
      <c r="S34" s="66" t="str">
        <f>TEXT(R34,"0.0")</f>
        <v>1.5</v>
      </c>
      <c r="T34" s="268">
        <v>5</v>
      </c>
      <c r="U34" s="275">
        <v>6</v>
      </c>
      <c r="V34" s="275"/>
      <c r="W34" s="5">
        <f t="shared" si="275"/>
        <v>5.6</v>
      </c>
      <c r="X34" s="114">
        <f t="shared" si="276"/>
        <v>5.6</v>
      </c>
      <c r="Y34" s="176" t="str">
        <f t="shared" si="277"/>
        <v>5.6</v>
      </c>
      <c r="Z34" s="115" t="str">
        <f t="shared" si="278"/>
        <v>C</v>
      </c>
      <c r="AA34" s="116">
        <f t="shared" si="279"/>
        <v>2</v>
      </c>
      <c r="AB34" s="116" t="str">
        <f t="shared" si="280"/>
        <v>2.0</v>
      </c>
      <c r="AC34" s="61">
        <v>2</v>
      </c>
      <c r="AD34" s="27">
        <v>2</v>
      </c>
      <c r="AE34" s="280">
        <v>7</v>
      </c>
      <c r="AF34" s="297">
        <v>7</v>
      </c>
      <c r="AG34" s="197"/>
      <c r="AH34" s="5">
        <f>ROUND((AE34*0.4+AF34*0.6),1)</f>
        <v>7</v>
      </c>
      <c r="AI34" s="25">
        <f>ROUND(MAX((AE34*0.4+AF34*0.6),(AE34*0.4+AG34*0.6)),1)</f>
        <v>7</v>
      </c>
      <c r="AJ34" s="176" t="str">
        <f>TEXT(AI34,"0.0")</f>
        <v>7.0</v>
      </c>
      <c r="AK34" s="118" t="str">
        <f>IF(AI34&gt;=8.5,"A",IF(AI34&gt;=8,"B+",IF(AI34&gt;=7,"B",IF(AI34&gt;=6.5,"C+",IF(AI34&gt;=5.5,"C",IF(AI34&gt;=5,"D+",IF(AI34&gt;=4,"D","F")))))))</f>
        <v>B</v>
      </c>
      <c r="AL34" s="117">
        <f>IF(AK34="A",4,IF(AK34="B+",3.5,IF(AK34="B",3,IF(AK34="C+",2.5,IF(AK34="C",2,IF(AK34="D+",1.5,IF(AK34="D",1,0)))))))</f>
        <v>3</v>
      </c>
      <c r="AM34" s="117" t="str">
        <f>TEXT(AL34,"0.0")</f>
        <v>3.0</v>
      </c>
      <c r="AN34" s="10">
        <v>3</v>
      </c>
      <c r="AO34" s="314">
        <v>3</v>
      </c>
      <c r="AP34" s="280">
        <v>7.2</v>
      </c>
      <c r="AQ34" s="297">
        <v>7</v>
      </c>
      <c r="AR34" s="197"/>
      <c r="AS34" s="5">
        <f>ROUND((AP34*0.4+AQ34*0.6),1)</f>
        <v>7.1</v>
      </c>
      <c r="AT34" s="25">
        <f>ROUND(MAX((AP34*0.4+AQ34*0.6),(AP34*0.4+AR34*0.6)),1)</f>
        <v>7.1</v>
      </c>
      <c r="AU34" s="176" t="str">
        <f>TEXT(AT34,"0.0")</f>
        <v>7.1</v>
      </c>
      <c r="AV34" s="118" t="str">
        <f>IF(AT34&gt;=8.5,"A",IF(AT34&gt;=8,"B+",IF(AT34&gt;=7,"B",IF(AT34&gt;=6.5,"C+",IF(AT34&gt;=5.5,"C",IF(AT34&gt;=5,"D+",IF(AT34&gt;=4,"D","F")))))))</f>
        <v>B</v>
      </c>
      <c r="AW34" s="117">
        <f>IF(AV34="A",4,IF(AV34="B+",3.5,IF(AV34="B",3,IF(AV34="C+",2.5,IF(AV34="C",2,IF(AV34="D+",1.5,IF(AV34="D",1,0)))))))</f>
        <v>3</v>
      </c>
      <c r="AX34" s="117" t="str">
        <f>TEXT(AW34,"0.0")</f>
        <v>3.0</v>
      </c>
      <c r="AY34" s="292">
        <v>4</v>
      </c>
      <c r="AZ34" s="27">
        <v>4</v>
      </c>
      <c r="BA34" s="280">
        <v>7.2</v>
      </c>
      <c r="BB34" s="275">
        <v>6</v>
      </c>
      <c r="BC34" s="197"/>
      <c r="BD34" s="5">
        <f t="shared" si="281"/>
        <v>6.5</v>
      </c>
      <c r="BE34" s="25">
        <f t="shared" si="282"/>
        <v>6.5</v>
      </c>
      <c r="BF34" s="176" t="str">
        <f t="shared" si="283"/>
        <v>6.5</v>
      </c>
      <c r="BG34" s="303" t="str">
        <f t="shared" si="284"/>
        <v>C+</v>
      </c>
      <c r="BH34" s="116">
        <f t="shared" si="285"/>
        <v>2.5</v>
      </c>
      <c r="BI34" s="116" t="str">
        <f t="shared" si="286"/>
        <v>2.5</v>
      </c>
      <c r="BJ34" s="306">
        <v>2</v>
      </c>
      <c r="BK34" s="314">
        <v>2</v>
      </c>
      <c r="BL34" s="283">
        <v>7.7</v>
      </c>
      <c r="BM34" s="275">
        <v>7</v>
      </c>
      <c r="BN34" s="197"/>
      <c r="BO34" s="5">
        <f>ROUND((BL34*0.4+BM34*0.6),1)</f>
        <v>7.3</v>
      </c>
      <c r="BP34" s="25">
        <f>ROUND(MAX((BL34*0.4+BM34*0.6),(BL34*0.4+BN34*0.6)),1)</f>
        <v>7.3</v>
      </c>
      <c r="BQ34" s="176" t="str">
        <f>TEXT(BP34,"0.0")</f>
        <v>7.3</v>
      </c>
      <c r="BR34" s="303" t="str">
        <f>IF(BP34&gt;=8.5,"A",IF(BP34&gt;=8,"B+",IF(BP34&gt;=7,"B",IF(BP34&gt;=6.5,"C+",IF(BP34&gt;=5.5,"C",IF(BP34&gt;=5,"D+",IF(BP34&gt;=4,"D","F")))))))</f>
        <v>B</v>
      </c>
      <c r="BS34" s="116">
        <f>IF(BR34="A",4,IF(BR34="B+",3.5,IF(BR34="B",3,IF(BR34="C+",2.5,IF(BR34="C",2,IF(BR34="D+",1.5,IF(BR34="D",1,0)))))))</f>
        <v>3</v>
      </c>
      <c r="BT34" s="116" t="str">
        <f>TEXT(BS34,"0.0")</f>
        <v>3.0</v>
      </c>
      <c r="BU34" s="306">
        <v>2</v>
      </c>
      <c r="BV34" s="27">
        <v>2</v>
      </c>
      <c r="BW34" s="280">
        <v>6.8</v>
      </c>
      <c r="BX34" s="297">
        <v>3</v>
      </c>
      <c r="BY34" s="197"/>
      <c r="BZ34" s="5">
        <f>ROUND((BW34*0.4+BX34*0.6),1)</f>
        <v>4.5</v>
      </c>
      <c r="CA34" s="25">
        <f>ROUND(MAX((BW34*0.4+BX34*0.6),(BW34*0.4+BY34*0.6)),1)</f>
        <v>4.5</v>
      </c>
      <c r="CB34" s="176" t="str">
        <f>TEXT(CA34,"0.0")</f>
        <v>4.5</v>
      </c>
      <c r="CC34" s="118" t="str">
        <f>IF(CA34&gt;=8.5,"A",IF(CA34&gt;=8,"B+",IF(CA34&gt;=7,"B",IF(CA34&gt;=6.5,"C+",IF(CA34&gt;=5.5,"C",IF(CA34&gt;=5,"D+",IF(CA34&gt;=4,"D","F")))))))</f>
        <v>D</v>
      </c>
      <c r="CD34" s="117">
        <f>IF(CC34="A",4,IF(CC34="B+",3.5,IF(CC34="B",3,IF(CC34="C+",2.5,IF(CC34="C",2,IF(CC34="D+",1.5,IF(CC34="D",1,0)))))))</f>
        <v>1</v>
      </c>
      <c r="CE34" s="116" t="str">
        <f>TEXT(CD34,"0.0")</f>
        <v>1.0</v>
      </c>
      <c r="CF34" s="61">
        <v>3</v>
      </c>
      <c r="CG34" s="27">
        <v>3</v>
      </c>
      <c r="CH34" s="111">
        <f t="shared" si="287"/>
        <v>16</v>
      </c>
      <c r="CI34" s="109">
        <f t="shared" si="288"/>
        <v>2.4375</v>
      </c>
      <c r="CJ34" s="105" t="str">
        <f t="shared" si="289"/>
        <v>2.44</v>
      </c>
      <c r="CK34" s="106" t="str">
        <f>IF(AND(CI34&lt;0.8),"Cảnh báo KQHT","Lên lớp")</f>
        <v>Lên lớp</v>
      </c>
      <c r="CL34" s="107">
        <f t="shared" si="290"/>
        <v>16</v>
      </c>
      <c r="CM34" s="108">
        <f t="shared" si="291"/>
        <v>2.4375</v>
      </c>
      <c r="CN34" s="106" t="str">
        <f>IF(AND(CM34&lt;1.2),"Cảnh báo KQHT","Lên lớp")</f>
        <v>Lên lớp</v>
      </c>
      <c r="CO34" s="197"/>
      <c r="CP34" s="268">
        <v>6.6</v>
      </c>
      <c r="CQ34" s="245">
        <v>5</v>
      </c>
      <c r="CR34" s="197"/>
      <c r="CS34" s="5">
        <f t="shared" si="292"/>
        <v>5.6</v>
      </c>
      <c r="CT34" s="25">
        <f t="shared" si="293"/>
        <v>5.6</v>
      </c>
      <c r="CU34" s="176" t="str">
        <f t="shared" si="294"/>
        <v>5.6</v>
      </c>
      <c r="CV34" s="194" t="str">
        <f t="shared" si="295"/>
        <v>C</v>
      </c>
      <c r="CW34" s="218">
        <f t="shared" si="296"/>
        <v>2</v>
      </c>
      <c r="CX34" s="116" t="str">
        <f t="shared" si="297"/>
        <v>2.0</v>
      </c>
      <c r="CY34" s="61">
        <v>3</v>
      </c>
      <c r="CZ34" s="27">
        <v>3</v>
      </c>
      <c r="DA34" s="122">
        <v>5.2</v>
      </c>
      <c r="DB34" s="121">
        <v>7</v>
      </c>
      <c r="DC34" s="121"/>
      <c r="DD34" s="5">
        <f>ROUND((DA34*0.4+DB34*0.6),1)</f>
        <v>6.3</v>
      </c>
      <c r="DE34" s="25">
        <f>ROUND(MAX((DA34*0.4+DB34*0.6),(DA34*0.4+DC34*0.6)),1)</f>
        <v>6.3</v>
      </c>
      <c r="DF34" s="176" t="str">
        <f>TEXT(DE34,"0.0")</f>
        <v>6.3</v>
      </c>
      <c r="DG34" s="118" t="str">
        <f>IF(DE34&gt;=8.5,"A",IF(DE34&gt;=8,"B+",IF(DE34&gt;=7,"B",IF(DE34&gt;=6.5,"C+",IF(DE34&gt;=5.5,"C",IF(DE34&gt;=5,"D+",IF(DE34&gt;=4,"D","F")))))))</f>
        <v>C</v>
      </c>
      <c r="DH34" s="117">
        <f>IF(DG34="A",4,IF(DG34="B+",3.5,IF(DG34="B",3,IF(DG34="C+",2.5,IF(DG34="C",2,IF(DG34="D+",1.5,IF(DG34="D",1,0)))))))</f>
        <v>2</v>
      </c>
      <c r="DI34" s="117" t="str">
        <f>TEXT(DH34,"0.0")</f>
        <v>2.0</v>
      </c>
      <c r="DJ34" s="10">
        <v>2</v>
      </c>
      <c r="DK34" s="27">
        <v>2</v>
      </c>
      <c r="DL34" s="122">
        <v>6.7</v>
      </c>
      <c r="DM34" s="97">
        <v>7</v>
      </c>
      <c r="DN34" s="299"/>
      <c r="DO34" s="543">
        <f>ROUND((DL34*0.4+DM34*0.6),1)</f>
        <v>6.9</v>
      </c>
      <c r="DP34" s="25">
        <f>ROUND(MAX((DL34*0.4+DM34*0.6),(DL34*0.4+DN34*0.6)),1)</f>
        <v>6.9</v>
      </c>
      <c r="DQ34" s="176" t="str">
        <f>TEXT(DP34,"0.0")</f>
        <v>6.9</v>
      </c>
      <c r="DR34" s="118" t="str">
        <f>IF(DP34&gt;=8.5,"A",IF(DP34&gt;=8,"B+",IF(DP34&gt;=7,"B",IF(DP34&gt;=6.5,"C+",IF(DP34&gt;=5.5,"C",IF(DP34&gt;=5,"D+",IF(DP34&gt;=4,"D","F")))))))</f>
        <v>C+</v>
      </c>
      <c r="DS34" s="117">
        <f>IF(DR34="A",4,IF(DR34="B+",3.5,IF(DR34="B",3,IF(DR34="C+",2.5,IF(DR34="C",2,IF(DR34="D+",1.5,IF(DR34="D",1,0)))))))</f>
        <v>2.5</v>
      </c>
      <c r="DT34" s="117" t="str">
        <f>TEXT(DS34,"0.0")</f>
        <v>2.5</v>
      </c>
      <c r="DU34" s="10">
        <v>4</v>
      </c>
      <c r="DV34" s="27">
        <v>4</v>
      </c>
      <c r="DW34" s="508">
        <v>6.8</v>
      </c>
      <c r="DX34" s="97">
        <v>3</v>
      </c>
      <c r="DY34" s="299"/>
      <c r="DZ34" s="5">
        <f>ROUND((DW34*0.4+DX34*0.6),1)</f>
        <v>4.5</v>
      </c>
      <c r="EA34" s="25">
        <f>ROUND(MAX((DW34*0.4+DX34*0.6),(DW34*0.4+DY34*0.6)),1)</f>
        <v>4.5</v>
      </c>
      <c r="EB34" s="176" t="str">
        <f>TEXT(EA34,"0.0")</f>
        <v>4.5</v>
      </c>
      <c r="EC34" s="118" t="str">
        <f>IF(EA34&gt;=8.5,"A",IF(EA34&gt;=8,"B+",IF(EA34&gt;=7,"B",IF(EA34&gt;=6.5,"C+",IF(EA34&gt;=5.5,"C",IF(EA34&gt;=5,"D+",IF(EA34&gt;=4,"D","F")))))))</f>
        <v>D</v>
      </c>
      <c r="ED34" s="117">
        <f>IF(EC34="A",4,IF(EC34="B+",3.5,IF(EC34="B",3,IF(EC34="C+",2.5,IF(EC34="C",2,IF(EC34="D+",1.5,IF(EC34="D",1,0)))))))</f>
        <v>1</v>
      </c>
      <c r="EE34" s="117" t="str">
        <f>TEXT(ED34,"0.0")</f>
        <v>1.0</v>
      </c>
      <c r="EF34" s="10">
        <v>2</v>
      </c>
      <c r="EG34" s="27">
        <v>2</v>
      </c>
      <c r="EH34" s="122">
        <v>5.8</v>
      </c>
      <c r="EI34" s="97">
        <v>5</v>
      </c>
      <c r="EJ34" s="299"/>
      <c r="EK34" s="5">
        <f>ROUND((EH34*0.4+EI34*0.6),1)</f>
        <v>5.3</v>
      </c>
      <c r="EL34" s="25">
        <f>ROUND(MAX((EH34*0.4+EI34*0.6),(EH34*0.4+EJ34*0.6)),1)</f>
        <v>5.3</v>
      </c>
      <c r="EM34" s="176" t="str">
        <f>TEXT(EL34,"0.0")</f>
        <v>5.3</v>
      </c>
      <c r="EN34" s="118" t="str">
        <f>IF(EL34&gt;=8.5,"A",IF(EL34&gt;=8,"B+",IF(EL34&gt;=7,"B",IF(EL34&gt;=6.5,"C+",IF(EL34&gt;=5.5,"C",IF(EL34&gt;=5,"D+",IF(EL34&gt;=4,"D","F")))))))</f>
        <v>D+</v>
      </c>
      <c r="EO34" s="117">
        <f>IF(EN34="A",4,IF(EN34="B+",3.5,IF(EN34="B",3,IF(EN34="C+",2.5,IF(EN34="C",2,IF(EN34="D+",1.5,IF(EN34="D",1,0)))))))</f>
        <v>1.5</v>
      </c>
      <c r="EP34" s="117" t="str">
        <f>TEXT(EO34,"0.0")</f>
        <v>1.5</v>
      </c>
      <c r="EQ34" s="10">
        <v>2</v>
      </c>
      <c r="ER34" s="27">
        <v>2</v>
      </c>
      <c r="ES34" s="122">
        <v>5.6</v>
      </c>
      <c r="ET34" s="97">
        <v>5</v>
      </c>
      <c r="EU34" s="549"/>
      <c r="EV34" s="5">
        <f>ROUND((ES34*0.4+ET34*0.6),1)</f>
        <v>5.2</v>
      </c>
      <c r="EW34" s="25">
        <f>ROUND(MAX((ES34*0.4+ET34*0.6),(ES34*0.4+EU34*0.6)),1)</f>
        <v>5.2</v>
      </c>
      <c r="EX34" s="176" t="str">
        <f>TEXT(EW34,"0.0")</f>
        <v>5.2</v>
      </c>
      <c r="EY34" s="118" t="str">
        <f>IF(EW34&gt;=8.5,"A",IF(EW34&gt;=8,"B+",IF(EW34&gt;=7,"B",IF(EW34&gt;=6.5,"C+",IF(EW34&gt;=5.5,"C",IF(EW34&gt;=5,"D+",IF(EW34&gt;=4,"D","F")))))))</f>
        <v>D+</v>
      </c>
      <c r="EZ34" s="117">
        <f>IF(EY34="A",4,IF(EY34="B+",3.5,IF(EY34="B",3,IF(EY34="C+",2.5,IF(EY34="C",2,IF(EY34="D+",1.5,IF(EY34="D",1,0)))))))</f>
        <v>1.5</v>
      </c>
      <c r="FA34" s="117" t="str">
        <f>TEXT(EZ34,"0.0")</f>
        <v>1.5</v>
      </c>
      <c r="FB34" s="10">
        <v>3</v>
      </c>
      <c r="FC34" s="27">
        <v>3</v>
      </c>
      <c r="FD34" s="362">
        <v>5.8</v>
      </c>
      <c r="FE34" s="97">
        <v>5</v>
      </c>
      <c r="FF34" s="97"/>
      <c r="FG34" s="5">
        <f>ROUND((FD34*0.4+FE34*0.6),1)</f>
        <v>5.3</v>
      </c>
      <c r="FH34" s="25">
        <f>ROUND(MAX((FD34*0.4+FE34*0.6),(FD34*0.4+FF34*0.6)),1)</f>
        <v>5.3</v>
      </c>
      <c r="FI34" s="176" t="str">
        <f>TEXT(FH34,"0.0")</f>
        <v>5.3</v>
      </c>
      <c r="FJ34" s="118" t="str">
        <f>IF(FH34&gt;=8.5,"A",IF(FH34&gt;=8,"B+",IF(FH34&gt;=7,"B",IF(FH34&gt;=6.5,"C+",IF(FH34&gt;=5.5,"C",IF(FH34&gt;=5,"D+",IF(FH34&gt;=4,"D","F")))))))</f>
        <v>D+</v>
      </c>
      <c r="FK34" s="117">
        <f>IF(FJ34="A",4,IF(FJ34="B+",3.5,IF(FJ34="B",3,IF(FJ34="C+",2.5,IF(FJ34="C",2,IF(FJ34="D+",1.5,IF(FJ34="D",1,0)))))))</f>
        <v>1.5</v>
      </c>
      <c r="FL34" s="117" t="str">
        <f>TEXT(FK34,"0.0")</f>
        <v>1.5</v>
      </c>
      <c r="FM34" s="10">
        <v>2</v>
      </c>
      <c r="FN34" s="27">
        <v>2</v>
      </c>
      <c r="FO34" s="122">
        <v>7.6</v>
      </c>
      <c r="FP34" s="97">
        <v>7</v>
      </c>
      <c r="FQ34" s="97"/>
      <c r="FR34" s="5">
        <f>ROUND((FO34*0.4+FP34*0.6),1)</f>
        <v>7.2</v>
      </c>
      <c r="FS34" s="25">
        <f>ROUND(MAX((FO34*0.4+FP34*0.6),(FO34*0.4+FQ34*0.6)),1)</f>
        <v>7.2</v>
      </c>
      <c r="FT34" s="176" t="str">
        <f>TEXT(FS34,"0.0")</f>
        <v>7.2</v>
      </c>
      <c r="FU34" s="118" t="str">
        <f>IF(FS34&gt;=8.5,"A",IF(FS34&gt;=8,"B+",IF(FS34&gt;=7,"B",IF(FS34&gt;=6.5,"C+",IF(FS34&gt;=5.5,"C",IF(FS34&gt;=5,"D+",IF(FS34&gt;=4,"D","F")))))))</f>
        <v>B</v>
      </c>
      <c r="FV34" s="117">
        <f>IF(FU34="A",4,IF(FU34="B+",3.5,IF(FU34="B",3,IF(FU34="C+",2.5,IF(FU34="C",2,IF(FU34="D+",1.5,IF(FU34="D",1,0)))))))</f>
        <v>3</v>
      </c>
      <c r="FW34" s="117" t="str">
        <f>TEXT(FV34,"0.0")</f>
        <v>3.0</v>
      </c>
      <c r="FX34" s="10">
        <v>2</v>
      </c>
      <c r="FY34" s="27">
        <v>2</v>
      </c>
      <c r="FZ34" s="110">
        <f>CY34+DJ34+DU34+EF34+EQ34+FB34+FM34+FX34</f>
        <v>20</v>
      </c>
      <c r="GA34" s="498">
        <f>(CW34*CY34+DH34*DJ34+DS34*DU34+ED34*EF34+EO34*EQ34+EZ34*FB34+FK34*FM34+FV34*FX34)/FZ34</f>
        <v>1.925</v>
      </c>
      <c r="GB34" s="499" t="str">
        <f>TEXT(GA34,"0.00")</f>
        <v>1.93</v>
      </c>
      <c r="GC34" s="16" t="str">
        <f>IF(AND(GA34&lt;1),"Cảnh báo KQHT","Lên lớp")</f>
        <v>Lên lớp</v>
      </c>
      <c r="GD34" s="497">
        <f>CH34+FZ34</f>
        <v>36</v>
      </c>
      <c r="GE34" s="498">
        <f>(CH34*CI34+FZ34*GA34)/GD34</f>
        <v>2.1527777777777777</v>
      </c>
      <c r="GF34" s="499" t="str">
        <f>TEXT(GE34,"0.00")</f>
        <v>2.15</v>
      </c>
      <c r="GG34" s="504">
        <f>FY34+FN34+FC34+ER34+EG34+DV34+DK34+CZ34+CG34+BV34+BK34+AZ34+AO34+AD34</f>
        <v>36</v>
      </c>
      <c r="GH34" s="500">
        <f>(FY34*FS34+FN34*FH34+FC34*EW34+ER34*EL34+EG34*EA34+DV34*DP34+DK34*DE34+CZ34*CT34+CG34*CA34+BV34*BP34+BK34*BE34+AZ34*AT34+AO34*AI34+AD34*X34)/GG34</f>
        <v>6.0805555555555548</v>
      </c>
      <c r="GI34" s="505">
        <f>(FY34*FV34+FN34*FK34+FC34*EZ34+ER34*EO34+EG34*ED34+DV34*DS34+DK34*DH34+CZ34*CW34+CG34*CD34+BV34*BS34+BK34*BH34+AZ34*AW34+AO34*AL34+AD34*AA34)/GG34</f>
        <v>2.1527777777777777</v>
      </c>
      <c r="GJ34" s="506" t="str">
        <f>IF(AND(GI34&lt;1.2),"Cảnh báo KQHT","Lên lớp")</f>
        <v>Lên lớp</v>
      </c>
      <c r="GK34" s="500">
        <f t="shared" si="298"/>
        <v>5.86</v>
      </c>
      <c r="GL34" s="601"/>
    </row>
    <row r="35" spans="1:365" s="642" customFormat="1" ht="21.75" customHeight="1" x14ac:dyDescent="0.25">
      <c r="A35" s="709">
        <v>1</v>
      </c>
      <c r="B35" s="709" t="s">
        <v>152</v>
      </c>
      <c r="C35" s="710" t="s">
        <v>153</v>
      </c>
      <c r="D35" s="711" t="s">
        <v>154</v>
      </c>
      <c r="E35" s="603" t="s">
        <v>15</v>
      </c>
      <c r="F35" s="712" t="s">
        <v>808</v>
      </c>
      <c r="G35" s="713" t="s">
        <v>428</v>
      </c>
      <c r="H35" s="714" t="s">
        <v>17</v>
      </c>
      <c r="I35" s="715" t="s">
        <v>457</v>
      </c>
      <c r="J35" s="716">
        <v>5.5</v>
      </c>
      <c r="K35" s="182" t="str">
        <f>TEXT(J35,"0.0")</f>
        <v>5.5</v>
      </c>
      <c r="L35" s="626" t="str">
        <f>IF(J35&gt;=8.5,"A",IF(J35&gt;=8,"B+",IF(J35&gt;=7,"B",IF(J35&gt;=6.5,"C+",IF(J35&gt;=5.5,"C",IF(J35&gt;=5,"D+",IF(J35&gt;=4,"D","F")))))))</f>
        <v>C</v>
      </c>
      <c r="M35" s="717">
        <f>IF(L35="A",4,IF(L35="B+",3.5,IF(L35="B",3,IF(L35="C+",2.5,IF(L35="C",2,IF(L35="D+",1.5,IF(L35="D",1,0)))))))</f>
        <v>2</v>
      </c>
      <c r="N35" s="718" t="str">
        <f>TEXT(M35,"0.0")</f>
        <v>2.0</v>
      </c>
      <c r="O35" s="182"/>
      <c r="P35" s="182" t="str">
        <f>TEXT(O35,"0.0")</f>
        <v>0.0</v>
      </c>
      <c r="Q35" s="719" t="str">
        <f>IF(O35&gt;=8.5,"A",IF(O35&gt;=8,"B+",IF(O35&gt;=7,"B",IF(O35&gt;=6.5,"C+",IF(O35&gt;=5.5,"C",IF(O35&gt;=5,"D+",IF(O35&gt;=4,"D","F")))))))</f>
        <v>F</v>
      </c>
      <c r="R35" s="182">
        <f>IF(Q35="A",4,IF(Q35="B+",3.5,IF(Q35="B",3,IF(Q35="C+",2.5,IF(Q35="C",2,IF(Q35="D+",1.5,IF(Q35="D",1,0)))))))</f>
        <v>0</v>
      </c>
      <c r="S35" s="720" t="str">
        <f>TEXT(R35,"0.0")</f>
        <v>0.0</v>
      </c>
      <c r="T35" s="131">
        <v>5.6</v>
      </c>
      <c r="U35" s="132">
        <v>6</v>
      </c>
      <c r="V35" s="133"/>
      <c r="W35" s="721">
        <f t="shared" si="275"/>
        <v>5.8</v>
      </c>
      <c r="X35" s="182">
        <f t="shared" si="276"/>
        <v>5.8</v>
      </c>
      <c r="Y35" s="182" t="str">
        <f t="shared" si="277"/>
        <v>5.8</v>
      </c>
      <c r="Z35" s="719" t="str">
        <f t="shared" si="278"/>
        <v>C</v>
      </c>
      <c r="AA35" s="182">
        <f t="shared" si="279"/>
        <v>2</v>
      </c>
      <c r="AB35" s="182" t="str">
        <f t="shared" si="280"/>
        <v>2.0</v>
      </c>
      <c r="AC35" s="722">
        <v>2</v>
      </c>
      <c r="AD35" s="723">
        <v>2</v>
      </c>
      <c r="AE35" s="724">
        <v>5.3</v>
      </c>
      <c r="AF35" s="132">
        <v>5</v>
      </c>
      <c r="AG35" s="725"/>
      <c r="AH35" s="721">
        <f>ROUND((AE35*0.4+AF35*0.6),1)</f>
        <v>5.0999999999999996</v>
      </c>
      <c r="AI35" s="182">
        <f>ROUND(MAX((AE35*0.4+AF35*0.6),(AE35*0.4+AG35*0.6)),1)</f>
        <v>5.0999999999999996</v>
      </c>
      <c r="AJ35" s="182" t="str">
        <f>TEXT(AI35,"0.0")</f>
        <v>5.1</v>
      </c>
      <c r="AK35" s="719" t="str">
        <f>IF(AI35&gt;=8.5,"A",IF(AI35&gt;=8,"B+",IF(AI35&gt;=7,"B",IF(AI35&gt;=6.5,"C+",IF(AI35&gt;=5.5,"C",IF(AI35&gt;=5,"D+",IF(AI35&gt;=4,"D","F")))))))</f>
        <v>D+</v>
      </c>
      <c r="AL35" s="182">
        <f>IF(AK35="A",4,IF(AK35="B+",3.5,IF(AK35="B",3,IF(AK35="C+",2.5,IF(AK35="C",2,IF(AK35="D+",1.5,IF(AK35="D",1,0)))))))</f>
        <v>1.5</v>
      </c>
      <c r="AM35" s="182" t="str">
        <f>TEXT(AL35,"0.0")</f>
        <v>1.5</v>
      </c>
      <c r="AN35" s="722">
        <v>3</v>
      </c>
      <c r="AO35" s="726">
        <v>3</v>
      </c>
      <c r="AP35" s="724">
        <v>7.2</v>
      </c>
      <c r="AQ35" s="138">
        <v>8</v>
      </c>
      <c r="AR35" s="458"/>
      <c r="AS35" s="721">
        <f>ROUND((AP35*0.4+AQ35*0.6),1)</f>
        <v>7.7</v>
      </c>
      <c r="AT35" s="182">
        <f>ROUND(MAX((AP35*0.4+AQ35*0.6),(AP35*0.4+AR35*0.6)),1)</f>
        <v>7.7</v>
      </c>
      <c r="AU35" s="182" t="str">
        <f t="shared" ref="AU35" si="299">TEXT(AT35,"0.0")</f>
        <v>7.7</v>
      </c>
      <c r="AV35" s="719" t="str">
        <f t="shared" ref="AV35" si="300">IF(AT35&gt;=8.5,"A",IF(AT35&gt;=8,"B+",IF(AT35&gt;=7,"B",IF(AT35&gt;=6.5,"C+",IF(AT35&gt;=5.5,"C",IF(AT35&gt;=5,"D+",IF(AT35&gt;=4,"D","F")))))))</f>
        <v>B</v>
      </c>
      <c r="AW35" s="182">
        <f t="shared" ref="AW35" si="301">IF(AV35="A",4,IF(AV35="B+",3.5,IF(AV35="B",3,IF(AV35="C+",2.5,IF(AV35="C",2,IF(AV35="D+",1.5,IF(AV35="D",1,0)))))))</f>
        <v>3</v>
      </c>
      <c r="AX35" s="182" t="str">
        <f t="shared" ref="AX35" si="302">TEXT(AW35,"0.0")</f>
        <v>3.0</v>
      </c>
      <c r="AY35" s="727">
        <v>4</v>
      </c>
      <c r="AZ35" s="723">
        <v>4</v>
      </c>
      <c r="BA35" s="137">
        <v>7</v>
      </c>
      <c r="BB35" s="138">
        <v>4</v>
      </c>
      <c r="BC35" s="458"/>
      <c r="BD35" s="721">
        <f t="shared" si="281"/>
        <v>5.2</v>
      </c>
      <c r="BE35" s="182">
        <f t="shared" si="282"/>
        <v>5.2</v>
      </c>
      <c r="BF35" s="182" t="str">
        <f t="shared" si="283"/>
        <v>5.2</v>
      </c>
      <c r="BG35" s="728" t="str">
        <f t="shared" si="284"/>
        <v>D+</v>
      </c>
      <c r="BH35" s="182">
        <f t="shared" si="285"/>
        <v>1.5</v>
      </c>
      <c r="BI35" s="182" t="str">
        <f t="shared" si="286"/>
        <v>1.5</v>
      </c>
      <c r="BJ35" s="729">
        <v>2</v>
      </c>
      <c r="BK35" s="726">
        <v>2</v>
      </c>
      <c r="BL35" s="730">
        <v>8</v>
      </c>
      <c r="BM35" s="138">
        <v>8</v>
      </c>
      <c r="BN35" s="458"/>
      <c r="BO35" s="721">
        <f>ROUND((BL35*0.4+BM35*0.6),1)</f>
        <v>8</v>
      </c>
      <c r="BP35" s="182">
        <f>ROUND(MAX((BL35*0.4+BM35*0.6),(BL35*0.4+BN35*0.6)),1)</f>
        <v>8</v>
      </c>
      <c r="BQ35" s="182" t="str">
        <f>TEXT(BP35,"0.0")</f>
        <v>8.0</v>
      </c>
      <c r="BR35" s="728" t="str">
        <f>IF(BP35&gt;=8.5,"A",IF(BP35&gt;=8,"B+",IF(BP35&gt;=7,"B",IF(BP35&gt;=6.5,"C+",IF(BP35&gt;=5.5,"C",IF(BP35&gt;=5,"D+",IF(BP35&gt;=4,"D","F")))))))</f>
        <v>B+</v>
      </c>
      <c r="BS35" s="182">
        <f>IF(BR35="A",4,IF(BR35="B+",3.5,IF(BR35="B",3,IF(BR35="C+",2.5,IF(BR35="C",2,IF(BR35="D+",1.5,IF(BR35="D",1,0)))))))</f>
        <v>3.5</v>
      </c>
      <c r="BT35" s="182" t="str">
        <f>TEXT(BS35,"0.0")</f>
        <v>3.5</v>
      </c>
      <c r="BU35" s="729">
        <v>2</v>
      </c>
      <c r="BV35" s="723">
        <v>2</v>
      </c>
      <c r="BW35" s="731">
        <v>3.3</v>
      </c>
      <c r="BX35" s="138"/>
      <c r="BY35" s="458"/>
      <c r="BZ35" s="721">
        <f>ROUND((BW35*0.4+BX35*0.6),1)</f>
        <v>1.3</v>
      </c>
      <c r="CA35" s="182">
        <f>ROUND(MAX((BW35*0.4+BX35*0.6),(BW35*0.4+BY35*0.6)),1)</f>
        <v>1.3</v>
      </c>
      <c r="CB35" s="182" t="str">
        <f>TEXT(CA35,"0.0")</f>
        <v>1.3</v>
      </c>
      <c r="CC35" s="719" t="str">
        <f>IF(CA35&gt;=8.5,"A",IF(CA35&gt;=8,"B+",IF(CA35&gt;=7,"B",IF(CA35&gt;=6.5,"C+",IF(CA35&gt;=5.5,"C",IF(CA35&gt;=5,"D+",IF(CA35&gt;=4,"D","F")))))))</f>
        <v>F</v>
      </c>
      <c r="CD35" s="182">
        <f>IF(CC35="A",4,IF(CC35="B+",3.5,IF(CC35="B",3,IF(CC35="C+",2.5,IF(CC35="C",2,IF(CC35="D+",1.5,IF(CC35="D",1,0)))))))</f>
        <v>0</v>
      </c>
      <c r="CE35" s="182" t="str">
        <f>TEXT(CD35,"0.0")</f>
        <v>0.0</v>
      </c>
      <c r="CF35" s="722">
        <v>3</v>
      </c>
      <c r="CG35" s="723"/>
      <c r="CH35" s="732">
        <f t="shared" si="287"/>
        <v>16</v>
      </c>
      <c r="CI35" s="630">
        <f t="shared" si="288"/>
        <v>1.90625</v>
      </c>
      <c r="CJ35" s="631" t="str">
        <f t="shared" si="289"/>
        <v>1.91</v>
      </c>
      <c r="CK35" s="632" t="str">
        <f>IF(AND(CI35&lt;0.8),"Cảnh báo KQHT","Lên lớp")</f>
        <v>Lên lớp</v>
      </c>
      <c r="CL35" s="633">
        <f t="shared" si="290"/>
        <v>13</v>
      </c>
      <c r="CM35" s="634">
        <f t="shared" si="291"/>
        <v>2.3461538461538463</v>
      </c>
      <c r="CN35" s="632" t="str">
        <f>IF(AND(CM35&lt;1.2),"Cảnh báo KQHT","Lên lớp")</f>
        <v>Lên lớp</v>
      </c>
      <c r="CO35" s="733"/>
      <c r="CP35" s="137">
        <v>7</v>
      </c>
      <c r="CQ35" s="138"/>
      <c r="CR35" s="458"/>
      <c r="CS35" s="721">
        <f t="shared" si="292"/>
        <v>2.8</v>
      </c>
      <c r="CT35" s="182">
        <f t="shared" si="293"/>
        <v>2.8</v>
      </c>
      <c r="CU35" s="182" t="str">
        <f t="shared" si="294"/>
        <v>2.8</v>
      </c>
      <c r="CV35" s="719" t="str">
        <f t="shared" si="295"/>
        <v>F</v>
      </c>
      <c r="CW35" s="182">
        <f t="shared" si="296"/>
        <v>0</v>
      </c>
      <c r="CX35" s="182" t="str">
        <f t="shared" si="297"/>
        <v>0.0</v>
      </c>
      <c r="CY35" s="722">
        <v>3</v>
      </c>
      <c r="CZ35" s="723"/>
      <c r="DA35" s="137"/>
      <c r="DB35" s="138"/>
      <c r="DC35" s="734"/>
      <c r="DD35" s="721">
        <f>ROUND((DA35*0.4+DB35*0.6),1)</f>
        <v>0</v>
      </c>
      <c r="DE35" s="182">
        <f>ROUND(MAX((DA35*0.4+DB35*0.6),(DA35*0.4+DC35*0.6)),1)</f>
        <v>0</v>
      </c>
      <c r="DF35" s="182" t="str">
        <f>TEXT(DE35,"0.0")</f>
        <v>0.0</v>
      </c>
      <c r="DG35" s="719" t="str">
        <f>IF(DE35&gt;=8.5,"A",IF(DE35&gt;=8,"B+",IF(DE35&gt;=7,"B",IF(DE35&gt;=6.5,"C+",IF(DE35&gt;=5.5,"C",IF(DE35&gt;=5,"D+",IF(DE35&gt;=4,"D","F")))))))</f>
        <v>F</v>
      </c>
      <c r="DH35" s="182">
        <f>IF(DG35="A",4,IF(DG35="B+",3.5,IF(DG35="B",3,IF(DG35="C+",2.5,IF(DG35="C",2,IF(DG35="D+",1.5,IF(DG35="D",1,0)))))))</f>
        <v>0</v>
      </c>
      <c r="DI35" s="182" t="str">
        <f>TEXT(DH35,"0.0")</f>
        <v>0.0</v>
      </c>
      <c r="DJ35" s="722">
        <v>2</v>
      </c>
      <c r="DK35" s="723"/>
      <c r="DL35" s="137"/>
      <c r="DM35" s="138"/>
      <c r="DN35" s="458"/>
      <c r="DO35" s="735">
        <f>ROUND((DL35*0.4+DM35*0.6),1)</f>
        <v>0</v>
      </c>
      <c r="DP35" s="182">
        <f>ROUND(MAX((DL35*0.4+DM35*0.6),(DL35*0.4+DN35*0.6)),1)</f>
        <v>0</v>
      </c>
      <c r="DQ35" s="182" t="str">
        <f>TEXT(DP35,"0.0")</f>
        <v>0.0</v>
      </c>
      <c r="DR35" s="719" t="str">
        <f t="shared" ref="DR35" si="303">IF(DP35&gt;=8.5,"A",IF(DP35&gt;=8,"B+",IF(DP35&gt;=7,"B",IF(DP35&gt;=6.5,"C+",IF(DP35&gt;=5.5,"C",IF(DP35&gt;=5,"D+",IF(DP35&gt;=4,"D","F")))))))</f>
        <v>F</v>
      </c>
      <c r="DS35" s="182">
        <f t="shared" ref="DS35" si="304">IF(DR35="A",4,IF(DR35="B+",3.5,IF(DR35="B",3,IF(DR35="C+",2.5,IF(DR35="C",2,IF(DR35="D+",1.5,IF(DR35="D",1,0)))))))</f>
        <v>0</v>
      </c>
      <c r="DT35" s="182" t="str">
        <f t="shared" ref="DT35" si="305">TEXT(DS35,"0.0")</f>
        <v>0.0</v>
      </c>
      <c r="DU35" s="722">
        <v>4</v>
      </c>
      <c r="DV35" s="723"/>
      <c r="DW35" s="736">
        <v>0</v>
      </c>
      <c r="DX35" s="138"/>
      <c r="DY35" s="458"/>
      <c r="DZ35" s="721">
        <f>ROUND((DW35*0.4+DX35*0.6),1)</f>
        <v>0</v>
      </c>
      <c r="EA35" s="182">
        <f>ROUND(MAX((DW35*0.4+DX35*0.6),(DW35*0.4+DY35*0.6)),1)</f>
        <v>0</v>
      </c>
      <c r="EB35" s="182" t="str">
        <f>TEXT(EA35,"0.0")</f>
        <v>0.0</v>
      </c>
      <c r="EC35" s="719" t="str">
        <f t="shared" ref="EC35" si="306">IF(EA35&gt;=8.5,"A",IF(EA35&gt;=8,"B+",IF(EA35&gt;=7,"B",IF(EA35&gt;=6.5,"C+",IF(EA35&gt;=5.5,"C",IF(EA35&gt;=5,"D+",IF(EA35&gt;=4,"D","F")))))))</f>
        <v>F</v>
      </c>
      <c r="ED35" s="182">
        <f t="shared" ref="ED35" si="307">IF(EC35="A",4,IF(EC35="B+",3.5,IF(EC35="B",3,IF(EC35="C+",2.5,IF(EC35="C",2,IF(EC35="D+",1.5,IF(EC35="D",1,0)))))))</f>
        <v>0</v>
      </c>
      <c r="EE35" s="182" t="str">
        <f t="shared" ref="EE35" si="308">TEXT(ED35,"0.0")</f>
        <v>0.0</v>
      </c>
      <c r="EF35" s="722">
        <v>2</v>
      </c>
      <c r="EG35" s="723"/>
      <c r="EH35" s="137">
        <v>0</v>
      </c>
      <c r="EI35" s="138"/>
      <c r="EJ35" s="458"/>
      <c r="EK35" s="721">
        <f>ROUND((EH35*0.4+EI35*0.6),1)</f>
        <v>0</v>
      </c>
      <c r="EL35" s="182">
        <f>ROUND(MAX((EH35*0.4+EI35*0.6),(EH35*0.4+EJ35*0.6)),1)</f>
        <v>0</v>
      </c>
      <c r="EM35" s="182" t="str">
        <f>TEXT(EL35,"0.0")</f>
        <v>0.0</v>
      </c>
      <c r="EN35" s="719" t="str">
        <f t="shared" ref="EN35" si="309">IF(EL35&gt;=8.5,"A",IF(EL35&gt;=8,"B+",IF(EL35&gt;=7,"B",IF(EL35&gt;=6.5,"C+",IF(EL35&gt;=5.5,"C",IF(EL35&gt;=5,"D+",IF(EL35&gt;=4,"D","F")))))))</f>
        <v>F</v>
      </c>
      <c r="EO35" s="182">
        <f t="shared" ref="EO35" si="310">IF(EN35="A",4,IF(EN35="B+",3.5,IF(EN35="B",3,IF(EN35="C+",2.5,IF(EN35="C",2,IF(EN35="D+",1.5,IF(EN35="D",1,0)))))))</f>
        <v>0</v>
      </c>
      <c r="EP35" s="182" t="str">
        <f t="shared" ref="EP35" si="311">TEXT(EO35,"0.0")</f>
        <v>0.0</v>
      </c>
      <c r="EQ35" s="722">
        <v>2</v>
      </c>
      <c r="ER35" s="723"/>
      <c r="ES35" s="137"/>
      <c r="ET35" s="737"/>
      <c r="EU35" s="738"/>
      <c r="EV35" s="721">
        <f>ROUND((ES35*0.4+ET35*0.6),1)</f>
        <v>0</v>
      </c>
      <c r="EW35" s="182">
        <f>ROUND(MAX((ES35*0.4+ET35*0.6),(ES35*0.4+EU35*0.6)),1)</f>
        <v>0</v>
      </c>
      <c r="EX35" s="182" t="str">
        <f>TEXT(EW35,"0.0")</f>
        <v>0.0</v>
      </c>
      <c r="EY35" s="719" t="str">
        <f>IF(EW35&gt;=8.5,"A",IF(EW35&gt;=8,"B+",IF(EW35&gt;=7,"B",IF(EW35&gt;=6.5,"C+",IF(EW35&gt;=5.5,"C",IF(EW35&gt;=5,"D+",IF(EW35&gt;=4,"D","F")))))))</f>
        <v>F</v>
      </c>
      <c r="EZ35" s="182">
        <f>IF(EY35="A",4,IF(EY35="B+",3.5,IF(EY35="B",3,IF(EY35="C+",2.5,IF(EY35="C",2,IF(EY35="D+",1.5,IF(EY35="D",1,0)))))))</f>
        <v>0</v>
      </c>
      <c r="FA35" s="182" t="str">
        <f>TEXT(EZ35,"0.0")</f>
        <v>0.0</v>
      </c>
      <c r="FB35" s="722">
        <v>3</v>
      </c>
      <c r="FC35" s="723"/>
      <c r="FD35" s="730"/>
      <c r="FE35" s="138"/>
      <c r="FF35" s="734"/>
      <c r="FG35" s="721">
        <f>ROUND((FD35*0.4+FE35*0.6),1)</f>
        <v>0</v>
      </c>
      <c r="FH35" s="182">
        <f>ROUND(MAX((FD35*0.4+FE35*0.6),(FD35*0.4+FF35*0.6)),1)</f>
        <v>0</v>
      </c>
      <c r="FI35" s="182" t="str">
        <f>TEXT(FH35,"0.0")</f>
        <v>0.0</v>
      </c>
      <c r="FJ35" s="719" t="str">
        <f t="shared" ref="FJ35" si="312">IF(FH35&gt;=8.5,"A",IF(FH35&gt;=8,"B+",IF(FH35&gt;=7,"B",IF(FH35&gt;=6.5,"C+",IF(FH35&gt;=5.5,"C",IF(FH35&gt;=5,"D+",IF(FH35&gt;=4,"D","F")))))))</f>
        <v>F</v>
      </c>
      <c r="FK35" s="182">
        <f t="shared" ref="FK35" si="313">IF(FJ35="A",4,IF(FJ35="B+",3.5,IF(FJ35="B",3,IF(FJ35="C+",2.5,IF(FJ35="C",2,IF(FJ35="D+",1.5,IF(FJ35="D",1,0)))))))</f>
        <v>0</v>
      </c>
      <c r="FL35" s="182" t="str">
        <f t="shared" ref="FL35" si="314">TEXT(FK35,"0.0")</f>
        <v>0.0</v>
      </c>
      <c r="FM35" s="722">
        <v>2</v>
      </c>
      <c r="FN35" s="723"/>
      <c r="FO35" s="137"/>
      <c r="FP35" s="138"/>
      <c r="FQ35" s="734"/>
      <c r="FR35" s="721">
        <f>ROUND((FO35*0.4+FP35*0.6),1)</f>
        <v>0</v>
      </c>
      <c r="FS35" s="182">
        <f>ROUND(MAX((FO35*0.4+FP35*0.6),(FO35*0.4+FQ35*0.6)),1)</f>
        <v>0</v>
      </c>
      <c r="FT35" s="182" t="str">
        <f t="shared" ref="FT35" si="315">TEXT(FS35,"0.0")</f>
        <v>0.0</v>
      </c>
      <c r="FU35" s="719" t="str">
        <f t="shared" ref="FU35" si="316">IF(FS35&gt;=8.5,"A",IF(FS35&gt;=8,"B+",IF(FS35&gt;=7,"B",IF(FS35&gt;=6.5,"C+",IF(FS35&gt;=5.5,"C",IF(FS35&gt;=5,"D+",IF(FS35&gt;=4,"D","F")))))))</f>
        <v>F</v>
      </c>
      <c r="FV35" s="182">
        <f t="shared" ref="FV35" si="317">IF(FU35="A",4,IF(FU35="B+",3.5,IF(FU35="B",3,IF(FU35="C+",2.5,IF(FU35="C",2,IF(FU35="D+",1.5,IF(FU35="D",1,0)))))))</f>
        <v>0</v>
      </c>
      <c r="FW35" s="182" t="str">
        <f t="shared" ref="FW35" si="318">TEXT(FV35,"0.0")</f>
        <v>0.0</v>
      </c>
      <c r="FX35" s="722">
        <v>2</v>
      </c>
      <c r="FY35" s="723"/>
      <c r="FZ35" s="732">
        <f>CY35+DJ35+DU35+EF35+EQ35+FB35+FM35+FX35</f>
        <v>20</v>
      </c>
      <c r="GA35" s="739">
        <f>(CW35*CY35+DH35*DJ35+DS35*DU35+ED35*EF35+EO35*EQ35+EZ35*FB35+FK35*FM35+FV35*FX35)/FZ35</f>
        <v>0</v>
      </c>
      <c r="GB35" s="740" t="str">
        <f>TEXT(GA35,"0.00")</f>
        <v>0.00</v>
      </c>
      <c r="GC35" s="741" t="str">
        <f>IF(AND(GA35&lt;1),"Cảnh báo KQHT","Lên lớp")</f>
        <v>Cảnh báo KQHT</v>
      </c>
      <c r="GD35" s="742">
        <f>CH35+FZ35</f>
        <v>36</v>
      </c>
      <c r="GE35" s="739">
        <f>(CH35*CI35+FZ35*GA35)/GD35</f>
        <v>0.84722222222222221</v>
      </c>
      <c r="GF35" s="740" t="str">
        <f>TEXT(GE35,"0.00")</f>
        <v>0.85</v>
      </c>
      <c r="GG35" s="743">
        <f>FY35+FN35+FC35+ER35+EG35+DV35+DK35+CZ35+CG35+BV35+BK35+AZ35+AO35+AD35</f>
        <v>13</v>
      </c>
      <c r="GH35" s="601">
        <f>(FY35*FS35+FN35*FH35+FC35*EW35+ER35*EL35+EG35*EA35+DV35*DP35+DK35*DE35+CZ35*CT35+CG35*CA35+BV35*BP35+BK35*BE35+AZ35*AT35+AO35*AI35+AD35*X35)/GG35</f>
        <v>6.4692307692307685</v>
      </c>
      <c r="GI35" s="744">
        <f>(FY35*FV35+FN35*FK35+FC35*EZ35+ER35*EO35+EG35*ED35+DV35*DS35+DK35*DH35+CZ35*CW35+CG35*CD35+BV35*BS35+BK35*BH35+AZ35*AW35+AO35*AL35+AD35*AA35)/GG35</f>
        <v>2.3461538461538463</v>
      </c>
      <c r="GJ35" s="745" t="str">
        <f>IF(AND(GI35&lt;1.2),"Cảnh báo KQHT","Lên lớp")</f>
        <v>Lên lớp</v>
      </c>
      <c r="GK35" s="746"/>
    </row>
    <row r="36" spans="1:365" ht="19.5" customHeight="1" x14ac:dyDescent="0.25">
      <c r="A36" s="235">
        <v>33</v>
      </c>
      <c r="B36" s="265" t="s">
        <v>152</v>
      </c>
      <c r="C36" s="372" t="s">
        <v>478</v>
      </c>
      <c r="D36" s="373" t="s">
        <v>479</v>
      </c>
      <c r="E36" s="441" t="s">
        <v>480</v>
      </c>
      <c r="F36" s="440" t="s">
        <v>626</v>
      </c>
      <c r="H36" s="236" t="s">
        <v>16</v>
      </c>
      <c r="I36" s="333"/>
      <c r="J36" s="341"/>
      <c r="K36" s="176" t="str">
        <f>TEXT(J36,"0.0")</f>
        <v>0.0</v>
      </c>
      <c r="L36" s="51" t="str">
        <f>IF(J36&gt;=8.5,"A",IF(J36&gt;=8,"B+",IF(J36&gt;=7,"B",IF(J36&gt;=6.5,"C+",IF(J36&gt;=5.5,"C",IF(J36&gt;=5,"D+",IF(J36&gt;=4,"D","F")))))))</f>
        <v>F</v>
      </c>
      <c r="M36" s="57">
        <f>IF(L36="A",4,IF(L36="B+",3.5,IF(L36="B",3,IF(L36="C+",2.5,IF(L36="C",2,IF(L36="D+",1.5,IF(L36="D",1,0)))))))</f>
        <v>0</v>
      </c>
      <c r="N36" s="76" t="str">
        <f>TEXT(M36,"0.0")</f>
        <v>0.0</v>
      </c>
      <c r="O36" s="31"/>
      <c r="P36" s="180" t="str">
        <f>TEXT(O36,"0.0")</f>
        <v>0.0</v>
      </c>
      <c r="Q36" s="11" t="str">
        <f>IF(O36&gt;=8.5,"A",IF(O36&gt;=8,"B+",IF(O36&gt;=7,"B",IF(O36&gt;=6.5,"C+",IF(O36&gt;=5.5,"C",IF(O36&gt;=5,"D+",IF(O36&gt;=4,"D","F")))))))</f>
        <v>F</v>
      </c>
      <c r="R36" s="12">
        <f>IF(Q36="A",4,IF(Q36="B+",3.5,IF(Q36="B",3,IF(Q36="C+",2.5,IF(Q36="C",2,IF(Q36="D+",1.5,IF(Q36="D",1,0)))))))</f>
        <v>0</v>
      </c>
      <c r="S36" s="66" t="str">
        <f>TEXT(R36,"0.0")</f>
        <v>0.0</v>
      </c>
      <c r="T36" s="326"/>
      <c r="U36" s="276"/>
      <c r="V36" s="276"/>
      <c r="W36" s="60">
        <f t="shared" si="275"/>
        <v>0</v>
      </c>
      <c r="X36" s="114">
        <f t="shared" si="276"/>
        <v>0</v>
      </c>
      <c r="Y36" s="204" t="str">
        <f t="shared" si="277"/>
        <v>0.0</v>
      </c>
      <c r="Z36" s="115" t="str">
        <f t="shared" si="278"/>
        <v>F</v>
      </c>
      <c r="AA36" s="116">
        <f t="shared" si="279"/>
        <v>0</v>
      </c>
      <c r="AB36" s="116" t="str">
        <f t="shared" si="280"/>
        <v>0.0</v>
      </c>
      <c r="AC36" s="205">
        <v>2</v>
      </c>
      <c r="AD36" s="120"/>
      <c r="AE36" s="316">
        <v>7</v>
      </c>
      <c r="AF36" s="317">
        <v>7</v>
      </c>
      <c r="AG36" s="318"/>
      <c r="AH36" s="295">
        <f>ROUND((AE36*0.4+AF36*0.6),1)</f>
        <v>7</v>
      </c>
      <c r="AI36" s="301">
        <f>ROUND(MAX((AE36*0.4+AF36*0.6),(AE36*0.4+AG36*0.6)),1)</f>
        <v>7</v>
      </c>
      <c r="AJ36" s="294" t="str">
        <f>TEXT(AI36,"0.0")</f>
        <v>7.0</v>
      </c>
      <c r="AK36" s="311" t="str">
        <f>IF(AI36&gt;=8.5,"A",IF(AI36&gt;=8,"B+",IF(AI36&gt;=7,"B",IF(AI36&gt;=6.5,"C+",IF(AI36&gt;=5.5,"C",IF(AI36&gt;=5,"D+",IF(AI36&gt;=4,"D","F")))))))</f>
        <v>B</v>
      </c>
      <c r="AL36" s="312">
        <f>IF(AK36="A",4,IF(AK36="B+",3.5,IF(AK36="B",3,IF(AK36="C+",2.5,IF(AK36="C",2,IF(AK36="D+",1.5,IF(AK36="D",1,0)))))))</f>
        <v>3</v>
      </c>
      <c r="AM36" s="312" t="str">
        <f>TEXT(AL36,"0.0")</f>
        <v>3.0</v>
      </c>
      <c r="AN36" s="313">
        <v>3</v>
      </c>
      <c r="AO36" s="315">
        <v>3</v>
      </c>
      <c r="AP36" s="82">
        <v>8.3000000000000007</v>
      </c>
      <c r="AQ36" s="82">
        <v>6</v>
      </c>
      <c r="AR36" s="14"/>
      <c r="AS36" s="5">
        <f>ROUND((AP36*0.4+AQ36*0.6),1)</f>
        <v>6.9</v>
      </c>
      <c r="AT36" s="25">
        <f>ROUND(MAX((AP36*0.4+AQ36*0.6),(AP36*0.4+AR36*0.6)),1)</f>
        <v>6.9</v>
      </c>
      <c r="AU36" s="176" t="str">
        <f>TEXT(AT36,"0.0")</f>
        <v>6.9</v>
      </c>
      <c r="AV36" s="118" t="str">
        <f>IF(AT36&gt;=8.5,"A",IF(AT36&gt;=8,"B+",IF(AT36&gt;=7,"B",IF(AT36&gt;=6.5,"C+",IF(AT36&gt;=5.5,"C",IF(AT36&gt;=5,"D+",IF(AT36&gt;=4,"D","F")))))))</f>
        <v>C+</v>
      </c>
      <c r="AW36" s="117">
        <f>IF(AV36="A",4,IF(AV36="B+",3.5,IF(AV36="B",3,IF(AV36="C+",2.5,IF(AV36="C",2,IF(AV36="D+",1.5,IF(AV36="D",1,0)))))))</f>
        <v>2.5</v>
      </c>
      <c r="AX36" s="117" t="str">
        <f>TEXT(AW36,"0.0")</f>
        <v>2.5</v>
      </c>
      <c r="AY36" s="10">
        <v>4</v>
      </c>
      <c r="AZ36" s="27">
        <v>4</v>
      </c>
      <c r="BA36" s="269">
        <v>0</v>
      </c>
      <c r="BB36" s="275"/>
      <c r="BC36" s="197"/>
      <c r="BD36" s="5">
        <f t="shared" si="281"/>
        <v>0</v>
      </c>
      <c r="BE36" s="25">
        <f t="shared" si="282"/>
        <v>0</v>
      </c>
      <c r="BF36" s="176" t="str">
        <f t="shared" si="283"/>
        <v>0.0</v>
      </c>
      <c r="BG36" s="304" t="str">
        <f t="shared" si="284"/>
        <v>F</v>
      </c>
      <c r="BH36" s="251">
        <f t="shared" si="285"/>
        <v>0</v>
      </c>
      <c r="BI36" s="251" t="str">
        <f t="shared" si="286"/>
        <v>0.0</v>
      </c>
      <c r="BJ36" s="307">
        <v>2</v>
      </c>
      <c r="BK36" s="314"/>
      <c r="BL36" s="328"/>
      <c r="BM36" s="276"/>
      <c r="BN36" s="201"/>
      <c r="BO36" s="60">
        <f>ROUND((BL36*0.4+BM36*0.6),1)</f>
        <v>0</v>
      </c>
      <c r="BP36" s="114">
        <f>ROUND(MAX((BL36*0.4+BM36*0.6),(BL36*0.4+BN36*0.6)),1)</f>
        <v>0</v>
      </c>
      <c r="BQ36" s="204" t="str">
        <f>TEXT(BP36,"0.0")</f>
        <v>0.0</v>
      </c>
      <c r="BR36" s="329" t="str">
        <f t="shared" ref="BR36" si="319">IF(BP36&gt;=8.5,"A",IF(BP36&gt;=8,"B+",IF(BP36&gt;=7,"B",IF(BP36&gt;=6.5,"C+",IF(BP36&gt;=5.5,"C",IF(BP36&gt;=5,"D+",IF(BP36&gt;=4,"D","F")))))))</f>
        <v>F</v>
      </c>
      <c r="BS36" s="330">
        <f t="shared" ref="BS36" si="320">IF(BR36="A",4,IF(BR36="B+",3.5,IF(BR36="B",3,IF(BR36="C+",2.5,IF(BR36="C",2,IF(BR36="D+",1.5,IF(BR36="D",1,0)))))))</f>
        <v>0</v>
      </c>
      <c r="BT36" s="330" t="str">
        <f t="shared" ref="BT36" si="321">TEXT(BS36,"0.0")</f>
        <v>0.0</v>
      </c>
      <c r="BU36" s="331">
        <v>2</v>
      </c>
      <c r="BV36" s="120"/>
      <c r="BW36" s="31">
        <v>6.8</v>
      </c>
      <c r="BX36" s="82">
        <v>5</v>
      </c>
      <c r="BY36" s="84"/>
      <c r="BZ36" s="5">
        <f>ROUND((BW36*0.4+BX36*0.6),1)</f>
        <v>5.7</v>
      </c>
      <c r="CA36" s="25">
        <f>ROUND(MAX((BW36*0.4+BX36*0.6),(BW36*0.4+BY36*0.6)),1)</f>
        <v>5.7</v>
      </c>
      <c r="CB36" s="176" t="str">
        <f>TEXT(CA36,"0.0")</f>
        <v>5.7</v>
      </c>
      <c r="CC36" s="118" t="str">
        <f>IF(CA36&gt;=8.5,"A",IF(CA36&gt;=8,"B+",IF(CA36&gt;=7,"B",IF(CA36&gt;=6.5,"C+",IF(CA36&gt;=5.5,"C",IF(CA36&gt;=5,"D+",IF(CA36&gt;=4,"D","F")))))))</f>
        <v>C</v>
      </c>
      <c r="CD36" s="117">
        <f>IF(CC36="A",4,IF(CC36="B+",3.5,IF(CC36="B",3,IF(CC36="C+",2.5,IF(CC36="C",2,IF(CC36="D+",1.5,IF(CC36="D",1,0)))))))</f>
        <v>2</v>
      </c>
      <c r="CE36" s="117" t="str">
        <f>TEXT(CD36,"0.0")</f>
        <v>2.0</v>
      </c>
      <c r="CF36" s="10">
        <v>3</v>
      </c>
      <c r="CG36" s="27">
        <v>3</v>
      </c>
      <c r="CH36" s="111">
        <f t="shared" si="287"/>
        <v>16</v>
      </c>
      <c r="CI36" s="109">
        <f t="shared" si="288"/>
        <v>1.5625</v>
      </c>
      <c r="CJ36" s="105" t="str">
        <f t="shared" si="289"/>
        <v>1.56</v>
      </c>
      <c r="CK36" s="106" t="str">
        <f>IF(AND(CI36&lt;0.8),"Cảnh báo KQHT","Lên lớp")</f>
        <v>Lên lớp</v>
      </c>
      <c r="CL36" s="107">
        <f t="shared" si="290"/>
        <v>10</v>
      </c>
      <c r="CM36" s="108">
        <f t="shared" si="291"/>
        <v>2.5</v>
      </c>
      <c r="CN36" s="106" t="str">
        <f>IF(AND(CM36&lt;1.2),"Cảnh báo KQHT","Lên lớp")</f>
        <v>Lên lớp</v>
      </c>
      <c r="CP36" s="439"/>
      <c r="CQ36" s="15"/>
      <c r="CR36" s="14"/>
      <c r="CS36" s="192">
        <f t="shared" si="292"/>
        <v>0</v>
      </c>
      <c r="CT36" s="193">
        <f t="shared" si="293"/>
        <v>0</v>
      </c>
      <c r="CU36" s="176" t="str">
        <f t="shared" si="294"/>
        <v>0.0</v>
      </c>
      <c r="CV36" s="194" t="str">
        <f t="shared" si="295"/>
        <v>F</v>
      </c>
      <c r="CW36" s="218">
        <f t="shared" si="296"/>
        <v>0</v>
      </c>
      <c r="CX36" s="116" t="str">
        <f t="shared" si="297"/>
        <v>0.0</v>
      </c>
      <c r="CY36" s="61">
        <v>3</v>
      </c>
      <c r="CZ36" s="84"/>
      <c r="DA36" s="423"/>
      <c r="DB36" s="9"/>
      <c r="DC36" s="9"/>
      <c r="DD36" s="9"/>
      <c r="DE36" s="9"/>
      <c r="DF36" s="9"/>
      <c r="DG36" s="9"/>
      <c r="DH36" s="9"/>
      <c r="DI36" s="9"/>
      <c r="DJ36" s="9"/>
      <c r="DK36" s="424"/>
      <c r="DL36" s="423"/>
      <c r="DM36" s="9"/>
      <c r="DN36" s="9"/>
      <c r="DO36" s="9"/>
      <c r="DP36" s="9"/>
      <c r="DQ36" s="9"/>
      <c r="DR36" s="9"/>
      <c r="DS36" s="9"/>
      <c r="DT36" s="9"/>
      <c r="DU36" s="9"/>
      <c r="DV36" s="424"/>
      <c r="DW36" s="423"/>
      <c r="DX36" s="9"/>
      <c r="DY36" s="9"/>
      <c r="DZ36" s="9"/>
      <c r="EA36" s="9"/>
      <c r="EB36" s="9"/>
      <c r="EC36" s="9"/>
      <c r="ED36" s="9"/>
      <c r="EE36" s="9"/>
      <c r="EF36" s="9"/>
      <c r="EG36" s="424"/>
      <c r="EH36" s="423"/>
      <c r="EI36" s="9"/>
      <c r="EJ36" s="9"/>
      <c r="EK36" s="9"/>
      <c r="EL36" s="9"/>
      <c r="EM36" s="9"/>
      <c r="EN36" s="9"/>
      <c r="EO36" s="9"/>
      <c r="EP36" s="9"/>
      <c r="EQ36" s="9"/>
      <c r="ER36" s="424"/>
      <c r="ES36" s="423"/>
      <c r="ET36" s="9"/>
      <c r="EU36" s="9"/>
      <c r="EV36" s="9"/>
      <c r="EW36" s="9"/>
      <c r="EX36" s="9"/>
      <c r="EY36" s="9"/>
      <c r="EZ36" s="9"/>
      <c r="FA36" s="9"/>
      <c r="FB36" s="9"/>
      <c r="FC36" s="424"/>
      <c r="FD36" s="423"/>
      <c r="FE36" s="9"/>
      <c r="FF36" s="9"/>
      <c r="FG36" s="9"/>
      <c r="FH36" s="9"/>
      <c r="FI36" s="9"/>
      <c r="FJ36" s="9"/>
      <c r="FK36" s="9"/>
      <c r="FL36" s="9"/>
      <c r="FM36" s="9"/>
      <c r="FN36" s="424"/>
      <c r="FO36" s="423"/>
      <c r="FP36" s="9"/>
      <c r="FQ36" s="9"/>
      <c r="FR36" s="9"/>
      <c r="FS36" s="9"/>
      <c r="FT36" s="9"/>
      <c r="FU36" s="9"/>
      <c r="FV36" s="9"/>
      <c r="FW36" s="9"/>
      <c r="FX36" s="9"/>
      <c r="FY36" s="424"/>
    </row>
    <row r="37" spans="1:365" ht="19.5" customHeight="1" x14ac:dyDescent="0.3">
      <c r="A37" s="221">
        <v>32</v>
      </c>
      <c r="B37" s="265" t="s">
        <v>152</v>
      </c>
      <c r="C37" s="222" t="s">
        <v>475</v>
      </c>
      <c r="D37" s="370" t="s">
        <v>476</v>
      </c>
      <c r="E37" s="371" t="s">
        <v>477</v>
      </c>
      <c r="F37" s="442" t="s">
        <v>627</v>
      </c>
      <c r="G37" s="387" t="s">
        <v>493</v>
      </c>
      <c r="H37" s="368" t="s">
        <v>16</v>
      </c>
      <c r="I37" s="388" t="s">
        <v>51</v>
      </c>
      <c r="J37" s="341"/>
      <c r="K37" s="176"/>
      <c r="L37" s="51" t="s">
        <v>492</v>
      </c>
      <c r="M37" s="57"/>
      <c r="N37" s="76"/>
      <c r="O37" s="31"/>
      <c r="P37" s="180"/>
      <c r="Q37" s="11" t="s">
        <v>492</v>
      </c>
      <c r="R37" s="12"/>
      <c r="S37" s="66"/>
      <c r="T37" s="280">
        <v>5</v>
      </c>
      <c r="U37" s="275">
        <v>4</v>
      </c>
      <c r="V37" s="275"/>
      <c r="W37" s="5">
        <f t="shared" si="275"/>
        <v>4.4000000000000004</v>
      </c>
      <c r="X37" s="114">
        <f t="shared" si="276"/>
        <v>4.4000000000000004</v>
      </c>
      <c r="Y37" s="176" t="str">
        <f t="shared" si="277"/>
        <v>4.4</v>
      </c>
      <c r="Z37" s="115" t="str">
        <f t="shared" si="278"/>
        <v>D</v>
      </c>
      <c r="AA37" s="116">
        <f t="shared" si="279"/>
        <v>1</v>
      </c>
      <c r="AB37" s="116" t="str">
        <f t="shared" si="280"/>
        <v>1.0</v>
      </c>
      <c r="AC37" s="61">
        <v>2</v>
      </c>
      <c r="AD37" s="27">
        <v>2</v>
      </c>
      <c r="AE37" s="173"/>
      <c r="AF37" s="75"/>
      <c r="AG37" s="190"/>
      <c r="AH37" s="5"/>
      <c r="AI37" s="25"/>
      <c r="AJ37" s="176"/>
      <c r="AK37" s="118" t="s">
        <v>492</v>
      </c>
      <c r="AL37" s="117"/>
      <c r="AM37" s="117"/>
      <c r="AN37" s="10"/>
      <c r="AO37" s="314"/>
      <c r="AP37" s="14"/>
      <c r="AQ37" s="82"/>
      <c r="AR37" s="14"/>
      <c r="AS37" s="5"/>
      <c r="AT37" s="25"/>
      <c r="AU37" s="176"/>
      <c r="AV37" s="118" t="s">
        <v>492</v>
      </c>
      <c r="AW37" s="117"/>
      <c r="AX37" s="117"/>
      <c r="AY37" s="10"/>
      <c r="AZ37" s="27"/>
      <c r="BA37" s="269">
        <v>0</v>
      </c>
      <c r="BB37" s="275"/>
      <c r="BC37" s="197"/>
      <c r="BD37" s="5">
        <f t="shared" si="281"/>
        <v>0</v>
      </c>
      <c r="BE37" s="25">
        <f t="shared" si="282"/>
        <v>0</v>
      </c>
      <c r="BF37" s="176" t="str">
        <f t="shared" si="283"/>
        <v>0.0</v>
      </c>
      <c r="BG37" s="304" t="str">
        <f t="shared" si="284"/>
        <v>F</v>
      </c>
      <c r="BH37" s="251">
        <f t="shared" si="285"/>
        <v>0</v>
      </c>
      <c r="BI37" s="251" t="str">
        <f t="shared" si="286"/>
        <v>0.0</v>
      </c>
      <c r="BJ37" s="307">
        <v>2</v>
      </c>
      <c r="BK37" s="314"/>
      <c r="BL37" s="386"/>
      <c r="BM37" s="275"/>
      <c r="BN37" s="197"/>
      <c r="BO37" s="5"/>
      <c r="BP37" s="25"/>
      <c r="BQ37" s="176"/>
      <c r="BR37" s="304" t="s">
        <v>492</v>
      </c>
      <c r="BS37" s="251"/>
      <c r="BT37" s="251"/>
      <c r="BU37" s="307"/>
      <c r="BV37" s="27"/>
      <c r="BW37" s="31"/>
      <c r="BX37" s="82"/>
      <c r="BY37" s="84"/>
      <c r="BZ37" s="5"/>
      <c r="CA37" s="25"/>
      <c r="CB37" s="176"/>
      <c r="CC37" s="118" t="s">
        <v>492</v>
      </c>
      <c r="CD37" s="117"/>
      <c r="CE37" s="117"/>
      <c r="CF37" s="10"/>
      <c r="CG37" s="27"/>
      <c r="CH37" s="111">
        <f t="shared" si="287"/>
        <v>4</v>
      </c>
      <c r="CI37" s="109">
        <f t="shared" si="288"/>
        <v>0.5</v>
      </c>
      <c r="CJ37" s="105" t="str">
        <f t="shared" si="289"/>
        <v>0.50</v>
      </c>
      <c r="CK37" s="106"/>
      <c r="CL37" s="107">
        <f t="shared" si="290"/>
        <v>2</v>
      </c>
      <c r="CM37" s="108">
        <f t="shared" si="291"/>
        <v>1</v>
      </c>
      <c r="CN37" s="106"/>
      <c r="CO37" s="389"/>
      <c r="CP37" s="438"/>
      <c r="CQ37" s="14"/>
      <c r="CR37" s="14"/>
      <c r="CS37" s="192">
        <f t="shared" si="292"/>
        <v>0</v>
      </c>
      <c r="CT37" s="193">
        <f t="shared" si="293"/>
        <v>0</v>
      </c>
      <c r="CU37" s="176" t="str">
        <f t="shared" si="294"/>
        <v>0.0</v>
      </c>
      <c r="CV37" s="194" t="str">
        <f t="shared" si="295"/>
        <v>F</v>
      </c>
      <c r="CW37" s="218">
        <f t="shared" si="296"/>
        <v>0</v>
      </c>
      <c r="CX37" s="116" t="str">
        <f t="shared" si="297"/>
        <v>0.0</v>
      </c>
      <c r="CY37" s="61">
        <v>3</v>
      </c>
      <c r="CZ37" s="84"/>
      <c r="DA37" s="423"/>
      <c r="DB37" s="9"/>
      <c r="DC37" s="9"/>
      <c r="DD37" s="9"/>
      <c r="DE37" s="9"/>
      <c r="DF37" s="9"/>
      <c r="DG37" s="9"/>
      <c r="DH37" s="9"/>
      <c r="DI37" s="9"/>
      <c r="DJ37" s="9"/>
      <c r="DK37" s="424"/>
      <c r="DL37" s="423"/>
      <c r="DM37" s="9"/>
      <c r="DN37" s="9"/>
      <c r="DO37" s="9"/>
      <c r="DP37" s="9"/>
      <c r="DQ37" s="9"/>
      <c r="DR37" s="9"/>
      <c r="DS37" s="9"/>
      <c r="DT37" s="9"/>
      <c r="DU37" s="9"/>
      <c r="DV37" s="424"/>
      <c r="DW37" s="423"/>
      <c r="DX37" s="9"/>
      <c r="DY37" s="9"/>
      <c r="DZ37" s="9"/>
      <c r="EA37" s="9"/>
      <c r="EB37" s="9"/>
      <c r="EC37" s="9"/>
      <c r="ED37" s="9"/>
      <c r="EE37" s="9"/>
      <c r="EF37" s="9"/>
      <c r="EG37" s="424"/>
      <c r="EH37" s="423"/>
      <c r="EI37" s="9"/>
      <c r="EJ37" s="9"/>
      <c r="EK37" s="9"/>
      <c r="EL37" s="9"/>
      <c r="EM37" s="9"/>
      <c r="EN37" s="9"/>
      <c r="EO37" s="9"/>
      <c r="EP37" s="9"/>
      <c r="EQ37" s="9"/>
      <c r="ER37" s="424"/>
      <c r="ES37" s="423"/>
      <c r="ET37" s="9"/>
      <c r="EU37" s="9"/>
      <c r="EV37" s="9"/>
      <c r="EW37" s="9"/>
      <c r="EX37" s="9"/>
      <c r="EY37" s="9"/>
      <c r="EZ37" s="9"/>
      <c r="FA37" s="9"/>
      <c r="FB37" s="9"/>
      <c r="FC37" s="424"/>
      <c r="FD37" s="423"/>
      <c r="FE37" s="9"/>
      <c r="FF37" s="9"/>
      <c r="FG37" s="9"/>
      <c r="FH37" s="9"/>
      <c r="FI37" s="9"/>
      <c r="FJ37" s="9"/>
      <c r="FK37" s="9"/>
      <c r="FL37" s="9"/>
      <c r="FM37" s="9"/>
      <c r="FN37" s="424"/>
      <c r="FO37" s="423"/>
      <c r="FP37" s="9"/>
      <c r="FQ37" s="9"/>
      <c r="FR37" s="9"/>
      <c r="FS37" s="9"/>
      <c r="FT37" s="9"/>
      <c r="FU37" s="9"/>
      <c r="FV37" s="9"/>
      <c r="FW37" s="9"/>
      <c r="FX37" s="9"/>
      <c r="FY37" s="424"/>
    </row>
    <row r="38" spans="1:365" ht="19.5" customHeight="1" x14ac:dyDescent="0.25">
      <c r="A38" s="226">
        <v>31</v>
      </c>
      <c r="B38" s="265" t="s">
        <v>152</v>
      </c>
      <c r="C38" s="266" t="s">
        <v>426</v>
      </c>
      <c r="D38" s="228" t="s">
        <v>278</v>
      </c>
      <c r="E38" s="229" t="s">
        <v>427</v>
      </c>
      <c r="F38" s="607" t="s">
        <v>495</v>
      </c>
      <c r="G38" s="238" t="s">
        <v>456</v>
      </c>
      <c r="H38" s="231" t="s">
        <v>16</v>
      </c>
      <c r="I38" s="369" t="s">
        <v>384</v>
      </c>
      <c r="J38" s="340"/>
      <c r="K38" s="176" t="str">
        <f>TEXT(J38,"0.0")</f>
        <v>0.0</v>
      </c>
      <c r="L38" s="51" t="str">
        <f>IF(J38&gt;=8.5,"A",IF(J38&gt;=8,"B+",IF(J38&gt;=7,"B",IF(J38&gt;=6.5,"C+",IF(J38&gt;=5.5,"C",IF(J38&gt;=5,"D+",IF(J38&gt;=4,"D","F")))))))</f>
        <v>F</v>
      </c>
      <c r="M38" s="57">
        <f>IF(L38="A",4,IF(L38="B+",3.5,IF(L38="B",3,IF(L38="C+",2.5,IF(L38="C",2,IF(L38="D+",1.5,IF(L38="D",1,0)))))))</f>
        <v>0</v>
      </c>
      <c r="N38" s="76" t="str">
        <f>TEXT(M38,"0.0")</f>
        <v>0.0</v>
      </c>
      <c r="O38" s="113"/>
      <c r="P38" s="14"/>
      <c r="Q38" s="118" t="str">
        <f>IF(O38&gt;=8.5,"A",IF(O38&gt;=8,"B+",IF(O38&gt;=7,"B",IF(O38&gt;=6.5,"C+",IF(O38&gt;=5.5,"C",IF(O38&gt;=5,"D+",IF(O38&gt;=4,"D","F")))))))</f>
        <v>F</v>
      </c>
      <c r="R38" s="117">
        <f>IF(Q38="A",4,IF(Q38="B+",3.5,IF(Q38="B",3,IF(Q38="C+",2.5,IF(Q38="C",2,IF(Q38="D+",1.5,IF(Q38="D",1,0)))))))</f>
        <v>0</v>
      </c>
      <c r="S38" s="67" t="str">
        <f>TEXT(R38,"0.0")</f>
        <v>0.0</v>
      </c>
      <c r="T38" s="282">
        <v>0</v>
      </c>
      <c r="U38" s="276"/>
      <c r="V38" s="276"/>
      <c r="W38" s="5">
        <f t="shared" si="275"/>
        <v>0</v>
      </c>
      <c r="X38" s="114">
        <f t="shared" si="276"/>
        <v>0</v>
      </c>
      <c r="Y38" s="176" t="str">
        <f t="shared" si="277"/>
        <v>0.0</v>
      </c>
      <c r="Z38" s="115" t="str">
        <f t="shared" si="278"/>
        <v>F</v>
      </c>
      <c r="AA38" s="116">
        <f t="shared" si="279"/>
        <v>0</v>
      </c>
      <c r="AB38" s="116" t="str">
        <f t="shared" si="280"/>
        <v>0.0</v>
      </c>
      <c r="AC38" s="61">
        <v>2</v>
      </c>
      <c r="AD38" s="27"/>
      <c r="AE38" s="282">
        <v>0</v>
      </c>
      <c r="AF38" s="298"/>
      <c r="AG38" s="201"/>
      <c r="AH38" s="5">
        <f>ROUND((AE38*0.4+AF38*0.6),1)</f>
        <v>0</v>
      </c>
      <c r="AI38" s="25">
        <f>ROUND(MAX((AE38*0.4+AF38*0.6),(AE38*0.4+AG38*0.6)),1)</f>
        <v>0</v>
      </c>
      <c r="AJ38" s="176" t="str">
        <f>TEXT(AI38,"0.0")</f>
        <v>0.0</v>
      </c>
      <c r="AK38" s="118" t="str">
        <f>IF(AI38&gt;=8.5,"A",IF(AI38&gt;=8,"B+",IF(AI38&gt;=7,"B",IF(AI38&gt;=6.5,"C+",IF(AI38&gt;=5.5,"C",IF(AI38&gt;=5,"D+",IF(AI38&gt;=4,"D","F")))))))</f>
        <v>F</v>
      </c>
      <c r="AL38" s="117">
        <f>IF(AK38="A",4,IF(AK38="B+",3.5,IF(AK38="B",3,IF(AK38="C+",2.5,IF(AK38="C",2,IF(AK38="D+",1.5,IF(AK38="D",1,0)))))))</f>
        <v>0</v>
      </c>
      <c r="AM38" s="117" t="str">
        <f>TEXT(AL38,"0.0")</f>
        <v>0.0</v>
      </c>
      <c r="AN38" s="10">
        <v>3</v>
      </c>
      <c r="AO38" s="314"/>
      <c r="AP38" s="282"/>
      <c r="AQ38" s="298"/>
      <c r="AR38" s="201"/>
      <c r="AS38" s="5">
        <f>ROUND((AP38*0.4+AQ38*0.6),1)</f>
        <v>0</v>
      </c>
      <c r="AT38" s="25">
        <f>ROUND(MAX((AP38*0.4+AQ38*0.6),(AP38*0.4+AR38*0.6)),1)</f>
        <v>0</v>
      </c>
      <c r="AU38" s="204" t="str">
        <f>TEXT(AT38,"0.0")</f>
        <v>0.0</v>
      </c>
      <c r="AV38" s="115" t="str">
        <f>IF(AT38&gt;=8.5,"A",IF(AT38&gt;=8,"B+",IF(AT38&gt;=7,"B",IF(AT38&gt;=6.5,"C+",IF(AT38&gt;=5.5,"C",IF(AT38&gt;=5,"D+",IF(AT38&gt;=4,"D","F")))))))</f>
        <v>F</v>
      </c>
      <c r="AW38" s="116">
        <f>IF(AV38="A",4,IF(AV38="B+",3.5,IF(AV38="B",3,IF(AV38="C+",2.5,IF(AV38="C",2,IF(AV38="D+",1.5,IF(AV38="D",1,0)))))))</f>
        <v>0</v>
      </c>
      <c r="AX38" s="116" t="str">
        <f>TEXT(AW38,"0.0")</f>
        <v>0.0</v>
      </c>
      <c r="AY38" s="292">
        <v>4</v>
      </c>
      <c r="AZ38" s="27"/>
      <c r="BA38" s="282">
        <v>0</v>
      </c>
      <c r="BB38" s="276"/>
      <c r="BC38" s="201"/>
      <c r="BD38" s="5">
        <f t="shared" si="281"/>
        <v>0</v>
      </c>
      <c r="BE38" s="25">
        <f t="shared" si="282"/>
        <v>0</v>
      </c>
      <c r="BF38" s="176" t="str">
        <f t="shared" si="283"/>
        <v>0.0</v>
      </c>
      <c r="BG38" s="303" t="str">
        <f t="shared" si="284"/>
        <v>F</v>
      </c>
      <c r="BH38" s="116">
        <f t="shared" si="285"/>
        <v>0</v>
      </c>
      <c r="BI38" s="116" t="str">
        <f t="shared" si="286"/>
        <v>0.0</v>
      </c>
      <c r="BJ38" s="306">
        <v>2</v>
      </c>
      <c r="BK38" s="314"/>
      <c r="BL38" s="284"/>
      <c r="BM38" s="275"/>
      <c r="BN38" s="197"/>
      <c r="BO38" s="5">
        <f>ROUND((BL38*0.4+BM38*0.6),1)</f>
        <v>0</v>
      </c>
      <c r="BP38" s="25">
        <f>ROUND(MAX((BL38*0.4+BM38*0.6),(BL38*0.4+BN38*0.6)),1)</f>
        <v>0</v>
      </c>
      <c r="BQ38" s="176" t="str">
        <f>TEXT(BP38,"0.0")</f>
        <v>0.0</v>
      </c>
      <c r="BR38" s="304" t="str">
        <f>IF(BP38&gt;=8.5,"A",IF(BP38&gt;=8,"B+",IF(BP38&gt;=7,"B",IF(BP38&gt;=6.5,"C+",IF(BP38&gt;=5.5,"C",IF(BP38&gt;=5,"D+",IF(BP38&gt;=4,"D","F")))))))</f>
        <v>F</v>
      </c>
      <c r="BS38" s="251">
        <f>IF(BR38="A",4,IF(BR38="B+",3.5,IF(BR38="B",3,IF(BR38="C+",2.5,IF(BR38="C",2,IF(BR38="D+",1.5,IF(BR38="D",1,0)))))))</f>
        <v>0</v>
      </c>
      <c r="BT38" s="251" t="str">
        <f>TEXT(BS38,"0.0")</f>
        <v>0.0</v>
      </c>
      <c r="BU38" s="307">
        <v>2</v>
      </c>
      <c r="BV38" s="27"/>
      <c r="BW38" s="326"/>
      <c r="BX38" s="298"/>
      <c r="BY38" s="201"/>
      <c r="BZ38" s="5">
        <f>ROUND((BW38*0.4+BX38*0.6),1)</f>
        <v>0</v>
      </c>
      <c r="CA38" s="25">
        <f>ROUND(MAX((BW38*0.4+BX38*0.6),(BW38*0.4+BY38*0.6)),1)</f>
        <v>0</v>
      </c>
      <c r="CB38" s="176" t="str">
        <f>TEXT(CA38,"0.0")</f>
        <v>0.0</v>
      </c>
      <c r="CC38" s="118" t="str">
        <f>IF(CA38&gt;=8.5,"A",IF(CA38&gt;=8,"B+",IF(CA38&gt;=7,"B",IF(CA38&gt;=6.5,"C+",IF(CA38&gt;=5.5,"C",IF(CA38&gt;=5,"D+",IF(CA38&gt;=4,"D","F")))))))</f>
        <v>F</v>
      </c>
      <c r="CD38" s="117">
        <f>IF(CC38="A",4,IF(CC38="B+",3.5,IF(CC38="B",3,IF(CC38="C+",2.5,IF(CC38="C",2,IF(CC38="D+",1.5,IF(CC38="D",1,0)))))))</f>
        <v>0</v>
      </c>
      <c r="CE38" s="116" t="str">
        <f>TEXT(CD38,"0.0")</f>
        <v>0.0</v>
      </c>
      <c r="CF38" s="61">
        <v>3</v>
      </c>
      <c r="CG38" s="27"/>
      <c r="CH38" s="111">
        <f t="shared" si="287"/>
        <v>16</v>
      </c>
      <c r="CI38" s="109">
        <f t="shared" si="288"/>
        <v>0</v>
      </c>
      <c r="CJ38" s="105" t="str">
        <f t="shared" si="289"/>
        <v>0.00</v>
      </c>
      <c r="CK38" s="410" t="str">
        <f>IF(AND(CI38&lt;0.8),"Cảnh báo KQHT","Lên lớp")</f>
        <v>Cảnh báo KQHT</v>
      </c>
      <c r="CL38" s="107">
        <f t="shared" si="290"/>
        <v>0</v>
      </c>
      <c r="CM38" s="108" t="e">
        <f t="shared" si="291"/>
        <v>#DIV/0!</v>
      </c>
      <c r="CN38" s="106" t="e">
        <f>IF(AND(CM38&lt;1.2),"Cảnh báo KQHT","Lên lớp")</f>
        <v>#DIV/0!</v>
      </c>
      <c r="CO38" s="374" t="s">
        <v>490</v>
      </c>
      <c r="CP38" s="206"/>
      <c r="CQ38" s="200"/>
      <c r="CR38" s="200"/>
      <c r="CS38" s="192">
        <f t="shared" si="292"/>
        <v>0</v>
      </c>
      <c r="CT38" s="193">
        <f t="shared" si="293"/>
        <v>0</v>
      </c>
      <c r="CU38" s="193"/>
      <c r="CV38" s="194" t="str">
        <f t="shared" si="295"/>
        <v>F</v>
      </c>
      <c r="CW38" s="218">
        <f t="shared" si="296"/>
        <v>0</v>
      </c>
      <c r="CX38" s="116" t="str">
        <f t="shared" si="297"/>
        <v>0.0</v>
      </c>
      <c r="CY38" s="61">
        <v>3</v>
      </c>
      <c r="CZ38" s="327"/>
    </row>
    <row r="39" spans="1:365" ht="17.25" customHeight="1" x14ac:dyDescent="0.25">
      <c r="B39" s="262" t="s">
        <v>152</v>
      </c>
      <c r="C39" s="261" t="s">
        <v>481</v>
      </c>
      <c r="D39" s="263" t="s">
        <v>482</v>
      </c>
      <c r="E39" s="608" t="s">
        <v>297</v>
      </c>
      <c r="F39" s="264" t="s">
        <v>483</v>
      </c>
    </row>
    <row r="40" spans="1:365" ht="21.75" customHeight="1" x14ac:dyDescent="0.25">
      <c r="A40" s="221">
        <v>9</v>
      </c>
      <c r="B40" s="221" t="s">
        <v>152</v>
      </c>
      <c r="C40" s="222" t="s">
        <v>170</v>
      </c>
      <c r="D40" s="223" t="s">
        <v>171</v>
      </c>
      <c r="E40" s="224" t="s">
        <v>22</v>
      </c>
      <c r="F40" s="348" t="s">
        <v>489</v>
      </c>
      <c r="G40" s="238" t="s">
        <v>435</v>
      </c>
      <c r="H40" s="231" t="s">
        <v>16</v>
      </c>
      <c r="I40" s="323" t="s">
        <v>461</v>
      </c>
      <c r="J40" s="336"/>
      <c r="K40" s="176" t="str">
        <f>TEXT(J40,"0.0")</f>
        <v>0.0</v>
      </c>
      <c r="L40" s="51" t="str">
        <f>IF(J40&gt;=8.5,"A",IF(J40&gt;=8,"B+",IF(J40&gt;=7,"B",IF(J40&gt;=6.5,"C+",IF(J40&gt;=5.5,"C",IF(J40&gt;=5,"D+",IF(J40&gt;=4,"D","F")))))))</f>
        <v>F</v>
      </c>
      <c r="M40" s="57">
        <f>IF(L40="A",4,IF(L40="B+",3.5,IF(L40="B",3,IF(L40="C+",2.5,IF(L40="C",2,IF(L40="D+",1.5,IF(L40="D",1,0)))))))</f>
        <v>0</v>
      </c>
      <c r="N40" s="67" t="str">
        <f>TEXT(M40,"0.0")</f>
        <v>0.0</v>
      </c>
      <c r="O40" s="32"/>
      <c r="P40" s="83"/>
      <c r="Q40" s="8" t="str">
        <f>IF(O40&gt;=8.5,"A",IF(O40&gt;=8,"B+",IF(O40&gt;=7,"B",IF(O40&gt;=6.5,"C+",IF(O40&gt;=5.5,"C",IF(O40&gt;=5,"D+",IF(O40&gt;=4,"D","F")))))))</f>
        <v>F</v>
      </c>
      <c r="R40" s="7">
        <f>IF(Q40="A",4,IF(Q40="B+",3.5,IF(Q40="B",3,IF(Q40="C+",2.5,IF(Q40="C",2,IF(Q40="D+",1.5,IF(Q40="D",1,0)))))))</f>
        <v>0</v>
      </c>
      <c r="S40" s="67" t="str">
        <f>TEXT(R40,"0.0")</f>
        <v>0.0</v>
      </c>
      <c r="T40" s="267">
        <v>0</v>
      </c>
      <c r="U40" s="135"/>
      <c r="V40" s="136"/>
      <c r="W40" s="5">
        <f>ROUND((T40*0.4+U40*0.6),1)</f>
        <v>0</v>
      </c>
      <c r="X40" s="6">
        <f>ROUND(MAX((T40*0.4+U40*0.6),(T40*0.4+V40*0.6)),1)</f>
        <v>0</v>
      </c>
      <c r="Y40" s="176" t="str">
        <f>TEXT(X40,"0.0")</f>
        <v>0.0</v>
      </c>
      <c r="Z40" s="8" t="str">
        <f>IF(X40&gt;=8.5,"A",IF(X40&gt;=8,"B+",IF(X40&gt;=7,"B",IF(X40&gt;=6.5,"C+",IF(X40&gt;=5.5,"C",IF(X40&gt;=5,"D+",IF(X40&gt;=4,"D","F")))))))</f>
        <v>F</v>
      </c>
      <c r="AA40" s="7">
        <f>IF(Z40="A",4,IF(Z40="B+",3.5,IF(Z40="B",3,IF(Z40="C+",2.5,IF(Z40="C",2,IF(Z40="D+",1.5,IF(Z40="D",1,0)))))))</f>
        <v>0</v>
      </c>
      <c r="AB40" s="7" t="str">
        <f>TEXT(AA40,"0.0")</f>
        <v>0.0</v>
      </c>
      <c r="AC40" s="10">
        <v>2</v>
      </c>
      <c r="AD40" s="27"/>
      <c r="AE40" s="308">
        <v>0</v>
      </c>
      <c r="AF40" s="4"/>
      <c r="AG40" s="309"/>
      <c r="AH40" s="5">
        <f>ROUND((AE40*0.4+AF40*0.6),1)</f>
        <v>0</v>
      </c>
      <c r="AI40" s="25">
        <f>ROUND(MAX((AE40*0.4+AF40*0.6),(AE40*0.4+AG40*0.6)),1)</f>
        <v>0</v>
      </c>
      <c r="AJ40" s="176" t="str">
        <f>TEXT(AI40,"0.0")</f>
        <v>0.0</v>
      </c>
      <c r="AK40" s="118" t="str">
        <f>IF(AI40&gt;=8.5,"A",IF(AI40&gt;=8,"B+",IF(AI40&gt;=7,"B",IF(AI40&gt;=6.5,"C+",IF(AI40&gt;=5.5,"C",IF(AI40&gt;=5,"D+",IF(AI40&gt;=4,"D","F")))))))</f>
        <v>F</v>
      </c>
      <c r="AL40" s="117">
        <f>IF(AK40="A",4,IF(AK40="B+",3.5,IF(AK40="B",3,IF(AK40="C+",2.5,IF(AK40="C",2,IF(AK40="D+",1.5,IF(AK40="D",1,0)))))))</f>
        <v>0</v>
      </c>
      <c r="AM40" s="117" t="str">
        <f>TEXT(AL40,"0.0")</f>
        <v>0.0</v>
      </c>
      <c r="AN40" s="10">
        <v>3</v>
      </c>
      <c r="AO40" s="314"/>
      <c r="AP40" s="308"/>
      <c r="AQ40" s="98"/>
      <c r="AR40" s="289"/>
      <c r="AS40" s="5">
        <f>ROUND((AP40*0.4+AQ40*0.6),1)</f>
        <v>0</v>
      </c>
      <c r="AT40" s="25">
        <f>ROUND(MAX((AP40*0.4+AQ40*0.6),(AP40*0.4+AR40*0.6)),1)</f>
        <v>0</v>
      </c>
      <c r="AU40" s="176" t="str">
        <f>TEXT(AT40,"0.0")</f>
        <v>0.0</v>
      </c>
      <c r="AV40" s="118" t="str">
        <f>IF(AT40&gt;=8.5,"A",IF(AT40&gt;=8,"B+",IF(AT40&gt;=7,"B",IF(AT40&gt;=6.5,"C+",IF(AT40&gt;=5.5,"C",IF(AT40&gt;=5,"D+",IF(AT40&gt;=4,"D","F")))))))</f>
        <v>F</v>
      </c>
      <c r="AW40" s="117">
        <f>IF(AV40="A",4,IF(AV40="B+",3.5,IF(AV40="B",3,IF(AV40="C+",2.5,IF(AV40="C",2,IF(AV40="D+",1.5,IF(AV40="D",1,0)))))))</f>
        <v>0</v>
      </c>
      <c r="AX40" s="117" t="str">
        <f>TEXT(AW40,"0.0")</f>
        <v>0.0</v>
      </c>
      <c r="AY40" s="291">
        <v>4</v>
      </c>
      <c r="AZ40" s="27"/>
      <c r="BA40" s="77"/>
      <c r="BB40" s="97"/>
      <c r="BC40" s="97"/>
      <c r="BD40" s="5">
        <f>ROUND((BA40*0.4+BB40*0.6),1)</f>
        <v>0</v>
      </c>
      <c r="BE40" s="6">
        <f>ROUND(MAX((BA40*0.4+BB40*0.6),(BA40*0.4+BC40*0.6)),1)</f>
        <v>0</v>
      </c>
      <c r="BF40" s="25"/>
      <c r="BG40" s="8" t="str">
        <f>IF(BE40&gt;=8.5,"A",IF(BE40&gt;=8,"B+",IF(BE40&gt;=7,"B",IF(BE40&gt;=6.5,"C+",IF(BE40&gt;=5.5,"C",IF(BE40&gt;=5,"D+",IF(BE40&gt;=4,"D","F")))))))</f>
        <v>F</v>
      </c>
      <c r="BH40" s="7">
        <f>IF(BG40="A",4,IF(BG40="B+",3.5,IF(BG40="B",3,IF(BG40="C+",2.5,IF(BG40="C",2,IF(BG40="D+",1.5,IF(BG40="D",1,0)))))))</f>
        <v>0</v>
      </c>
      <c r="BI40" s="7" t="str">
        <f>TEXT(BH40,"0.0")</f>
        <v>0.0</v>
      </c>
      <c r="BJ40" s="10">
        <v>2</v>
      </c>
      <c r="BK40" s="27"/>
      <c r="BL40" s="185"/>
      <c r="BM40" s="97"/>
      <c r="BN40" s="299"/>
      <c r="BO40" s="5">
        <f>ROUND((BL40*0.4+BM40*0.6),1)</f>
        <v>0</v>
      </c>
      <c r="BP40" s="25">
        <f>ROUND(MAX((BL40*0.4+BM40*0.6),(BL40*0.4+BN40*0.6)),1)</f>
        <v>0</v>
      </c>
      <c r="BQ40" s="176" t="str">
        <f>TEXT(BP40,"0.0")</f>
        <v>0.0</v>
      </c>
      <c r="BR40" s="302" t="str">
        <f>IF(BP40&gt;=8.5,"A",IF(BP40&gt;=8,"B+",IF(BP40&gt;=7,"B",IF(BP40&gt;=6.5,"C+",IF(BP40&gt;=5.5,"C",IF(BP40&gt;=5,"D+",IF(BP40&gt;=4,"D","F")))))))</f>
        <v>F</v>
      </c>
      <c r="BS40" s="7">
        <f>IF(BR40="A",4,IF(BR40="B+",3.5,IF(BR40="B",3,IF(BR40="C+",2.5,IF(BR40="C",2,IF(BR40="D+",1.5,IF(BR40="D",1,0)))))))</f>
        <v>0</v>
      </c>
      <c r="BT40" s="7" t="str">
        <f>TEXT(BS40,"0.0")</f>
        <v>0.0</v>
      </c>
      <c r="BU40" s="305">
        <v>2</v>
      </c>
      <c r="BV40" s="27"/>
      <c r="BW40" s="271">
        <v>0</v>
      </c>
      <c r="BX40" s="97"/>
      <c r="BY40" s="299"/>
      <c r="BZ40" s="5">
        <f>ROUND((BW40*0.4+BX40*0.6),1)</f>
        <v>0</v>
      </c>
      <c r="CA40" s="25">
        <f>ROUND(MAX((BW40*0.4+BX40*0.6),(BW40*0.4+BY40*0.6)),1)</f>
        <v>0</v>
      </c>
      <c r="CB40" s="176" t="str">
        <f>TEXT(CA40,"0.0")</f>
        <v>0.0</v>
      </c>
      <c r="CC40" s="118" t="str">
        <f>IF(CA40&gt;=8.5,"A",IF(CA40&gt;=8,"B+",IF(CA40&gt;=7,"B",IF(CA40&gt;=6.5,"C+",IF(CA40&gt;=5.5,"C",IF(CA40&gt;=5,"D+",IF(CA40&gt;=4,"D","F")))))))</f>
        <v>F</v>
      </c>
      <c r="CD40" s="117">
        <f>IF(CC40="A",4,IF(CC40="B+",3.5,IF(CC40="B",3,IF(CC40="C+",2.5,IF(CC40="C",2,IF(CC40="D+",1.5,IF(CC40="D",1,0)))))))</f>
        <v>0</v>
      </c>
      <c r="CE40" s="7" t="str">
        <f>TEXT(CD40,"0.0")</f>
        <v>0.0</v>
      </c>
      <c r="CF40" s="10">
        <v>3</v>
      </c>
      <c r="CG40" s="27"/>
      <c r="CH40" s="111">
        <f>AC40+AN40+AY40+CY40+BJ40+BU40+CF40</f>
        <v>19</v>
      </c>
      <c r="CI40" s="109"/>
      <c r="CJ40" s="105"/>
      <c r="CK40" s="106"/>
      <c r="CL40" s="107"/>
      <c r="CM40" s="108"/>
      <c r="CN40" s="106"/>
      <c r="CP40" s="139"/>
      <c r="CQ40" s="140"/>
      <c r="CR40" s="140"/>
      <c r="CS40" s="5">
        <f>ROUND((CP40*0.4+CQ40*0.6),1)</f>
        <v>0</v>
      </c>
      <c r="CT40" s="6">
        <f>ROUND(MAX((CP40*0.4+CQ40*0.6),(CP40*0.4+CR40*0.6)),1)</f>
        <v>0</v>
      </c>
      <c r="CU40" s="25"/>
      <c r="CV40" s="8" t="str">
        <f>IF(CT40&gt;=8.5,"A",IF(CT40&gt;=8,"B+",IF(CT40&gt;=7,"B",IF(CT40&gt;=6.5,"C+",IF(CT40&gt;=5.5,"C",IF(CT40&gt;=5,"D+",IF(CT40&gt;=4,"D","F")))))))</f>
        <v>F</v>
      </c>
      <c r="CW40" s="7">
        <f>IF(CV40="A",4,IF(CV40="B+",3.5,IF(CV40="B",3,IF(CV40="C+",2.5,IF(CV40="C",2,IF(CV40="D+",1.5,IF(CV40="D",1,0)))))))</f>
        <v>0</v>
      </c>
      <c r="CX40" s="7" t="str">
        <f>TEXT(CW40,"0.0")</f>
        <v>0.0</v>
      </c>
      <c r="CY40" s="10">
        <v>3</v>
      </c>
      <c r="CZ40" s="27"/>
    </row>
    <row r="41" spans="1:365" ht="21.75" customHeight="1" x14ac:dyDescent="0.25">
      <c r="A41" s="221">
        <v>10</v>
      </c>
      <c r="B41" s="221" t="s">
        <v>152</v>
      </c>
      <c r="C41" s="222" t="s">
        <v>172</v>
      </c>
      <c r="D41" s="223" t="s">
        <v>173</v>
      </c>
      <c r="E41" s="224" t="s">
        <v>109</v>
      </c>
      <c r="F41" s="348" t="s">
        <v>489</v>
      </c>
      <c r="G41" s="238" t="s">
        <v>436</v>
      </c>
      <c r="H41" s="231" t="s">
        <v>17</v>
      </c>
      <c r="I41" s="323" t="s">
        <v>462</v>
      </c>
      <c r="J41" s="336"/>
      <c r="K41" s="176" t="str">
        <f>TEXT(J41,"0.0")</f>
        <v>0.0</v>
      </c>
      <c r="L41" s="51" t="str">
        <f>IF(J41&gt;=8.5,"A",IF(J41&gt;=8,"B+",IF(J41&gt;=7,"B",IF(J41&gt;=6.5,"C+",IF(J41&gt;=5.5,"C",IF(J41&gt;=5,"D+",IF(J41&gt;=4,"D","F")))))))</f>
        <v>F</v>
      </c>
      <c r="M41" s="57">
        <f>IF(L41="A",4,IF(L41="B+",3.5,IF(L41="B",3,IF(L41="C+",2.5,IF(L41="C",2,IF(L41="D+",1.5,IF(L41="D",1,0)))))))</f>
        <v>0</v>
      </c>
      <c r="N41" s="67" t="str">
        <f>TEXT(M41,"0.0")</f>
        <v>0.0</v>
      </c>
      <c r="O41" s="32"/>
      <c r="P41" s="83"/>
      <c r="Q41" s="8" t="str">
        <f>IF(O41&gt;=8.5,"A",IF(O41&gt;=8,"B+",IF(O41&gt;=7,"B",IF(O41&gt;=6.5,"C+",IF(O41&gt;=5.5,"C",IF(O41&gt;=5,"D+",IF(O41&gt;=4,"D","F")))))))</f>
        <v>F</v>
      </c>
      <c r="R41" s="7">
        <f>IF(Q41="A",4,IF(Q41="B+",3.5,IF(Q41="B",3,IF(Q41="C+",2.5,IF(Q41="C",2,IF(Q41="D+",1.5,IF(Q41="D",1,0)))))))</f>
        <v>0</v>
      </c>
      <c r="S41" s="67" t="str">
        <f>TEXT(R41,"0.0")</f>
        <v>0.0</v>
      </c>
      <c r="T41" s="267">
        <v>0</v>
      </c>
      <c r="U41" s="135"/>
      <c r="V41" s="136"/>
      <c r="W41" s="5">
        <f>ROUND((T41*0.4+U41*0.6),1)</f>
        <v>0</v>
      </c>
      <c r="X41" s="6">
        <f>ROUND(MAX((T41*0.4+U41*0.6),(T41*0.4+V41*0.6)),1)</f>
        <v>0</v>
      </c>
      <c r="Y41" s="176" t="str">
        <f>TEXT(X41,"0.0")</f>
        <v>0.0</v>
      </c>
      <c r="Z41" s="8" t="str">
        <f>IF(X41&gt;=8.5,"A",IF(X41&gt;=8,"B+",IF(X41&gt;=7,"B",IF(X41&gt;=6.5,"C+",IF(X41&gt;=5.5,"C",IF(X41&gt;=5,"D+",IF(X41&gt;=4,"D","F")))))))</f>
        <v>F</v>
      </c>
      <c r="AA41" s="7">
        <f>IF(Z41="A",4,IF(Z41="B+",3.5,IF(Z41="B",3,IF(Z41="C+",2.5,IF(Z41="C",2,IF(Z41="D+",1.5,IF(Z41="D",1,0)))))))</f>
        <v>0</v>
      </c>
      <c r="AB41" s="7" t="str">
        <f>TEXT(AA41,"0.0")</f>
        <v>0.0</v>
      </c>
      <c r="AC41" s="10">
        <v>2</v>
      </c>
      <c r="AD41" s="27"/>
      <c r="AE41" s="308">
        <v>0</v>
      </c>
      <c r="AF41" s="4"/>
      <c r="AG41" s="309"/>
      <c r="AH41" s="5">
        <f>ROUND((AE41*0.4+AF41*0.6),1)</f>
        <v>0</v>
      </c>
      <c r="AI41" s="25">
        <f>ROUND(MAX((AE41*0.4+AF41*0.6),(AE41*0.4+AG41*0.6)),1)</f>
        <v>0</v>
      </c>
      <c r="AJ41" s="176" t="str">
        <f>TEXT(AI41,"0.0")</f>
        <v>0.0</v>
      </c>
      <c r="AK41" s="118" t="str">
        <f>IF(AI41&gt;=8.5,"A",IF(AI41&gt;=8,"B+",IF(AI41&gt;=7,"B",IF(AI41&gt;=6.5,"C+",IF(AI41&gt;=5.5,"C",IF(AI41&gt;=5,"D+",IF(AI41&gt;=4,"D","F")))))))</f>
        <v>F</v>
      </c>
      <c r="AL41" s="117">
        <f>IF(AK41="A",4,IF(AK41="B+",3.5,IF(AK41="B",3,IF(AK41="C+",2.5,IF(AK41="C",2,IF(AK41="D+",1.5,IF(AK41="D",1,0)))))))</f>
        <v>0</v>
      </c>
      <c r="AM41" s="117" t="str">
        <f>TEXT(AL41,"0.0")</f>
        <v>0.0</v>
      </c>
      <c r="AN41" s="10">
        <v>3</v>
      </c>
      <c r="AO41" s="314"/>
      <c r="AP41" s="308"/>
      <c r="AQ41" s="98"/>
      <c r="AR41" s="289"/>
      <c r="AS41" s="5">
        <f>ROUND((AP41*0.4+AQ41*0.6),1)</f>
        <v>0</v>
      </c>
      <c r="AT41" s="25">
        <f>ROUND(MAX((AP41*0.4+AQ41*0.6),(AP41*0.4+AR41*0.6)),1)</f>
        <v>0</v>
      </c>
      <c r="AU41" s="176" t="str">
        <f>TEXT(AT41,"0.0")</f>
        <v>0.0</v>
      </c>
      <c r="AV41" s="118" t="str">
        <f>IF(AT41&gt;=8.5,"A",IF(AT41&gt;=8,"B+",IF(AT41&gt;=7,"B",IF(AT41&gt;=6.5,"C+",IF(AT41&gt;=5.5,"C",IF(AT41&gt;=5,"D+",IF(AT41&gt;=4,"D","F")))))))</f>
        <v>F</v>
      </c>
      <c r="AW41" s="117">
        <f>IF(AV41="A",4,IF(AV41="B+",3.5,IF(AV41="B",3,IF(AV41="C+",2.5,IF(AV41="C",2,IF(AV41="D+",1.5,IF(AV41="D",1,0)))))))</f>
        <v>0</v>
      </c>
      <c r="AX41" s="117" t="str">
        <f>TEXT(AW41,"0.0")</f>
        <v>0.0</v>
      </c>
      <c r="AY41" s="291">
        <v>4</v>
      </c>
      <c r="AZ41" s="27"/>
      <c r="BA41" s="77"/>
      <c r="BB41" s="97"/>
      <c r="BC41" s="97"/>
      <c r="BD41" s="5">
        <f>ROUND((BA41*0.4+BB41*0.6),1)</f>
        <v>0</v>
      </c>
      <c r="BE41" s="6">
        <f>ROUND(MAX((BA41*0.4+BB41*0.6),(BA41*0.4+BC41*0.6)),1)</f>
        <v>0</v>
      </c>
      <c r="BF41" s="25"/>
      <c r="BG41" s="8" t="str">
        <f>IF(BE41&gt;=8.5,"A",IF(BE41&gt;=8,"B+",IF(BE41&gt;=7,"B",IF(BE41&gt;=6.5,"C+",IF(BE41&gt;=5.5,"C",IF(BE41&gt;=5,"D+",IF(BE41&gt;=4,"D","F")))))))</f>
        <v>F</v>
      </c>
      <c r="BH41" s="7">
        <f>IF(BG41="A",4,IF(BG41="B+",3.5,IF(BG41="B",3,IF(BG41="C+",2.5,IF(BG41="C",2,IF(BG41="D+",1.5,IF(BG41="D",1,0)))))))</f>
        <v>0</v>
      </c>
      <c r="BI41" s="7" t="str">
        <f>TEXT(BH41,"0.0")</f>
        <v>0.0</v>
      </c>
      <c r="BJ41" s="10">
        <v>2</v>
      </c>
      <c r="BK41" s="27"/>
      <c r="BL41" s="185"/>
      <c r="BM41" s="97"/>
      <c r="BN41" s="299"/>
      <c r="BO41" s="5">
        <f>ROUND((BL41*0.4+BM41*0.6),1)</f>
        <v>0</v>
      </c>
      <c r="BP41" s="25">
        <f>ROUND(MAX((BL41*0.4+BM41*0.6),(BL41*0.4+BN41*0.6)),1)</f>
        <v>0</v>
      </c>
      <c r="BQ41" s="176" t="str">
        <f>TEXT(BP41,"0.0")</f>
        <v>0.0</v>
      </c>
      <c r="BR41" s="302" t="str">
        <f>IF(BP41&gt;=8.5,"A",IF(BP41&gt;=8,"B+",IF(BP41&gt;=7,"B",IF(BP41&gt;=6.5,"C+",IF(BP41&gt;=5.5,"C",IF(BP41&gt;=5,"D+",IF(BP41&gt;=4,"D","F")))))))</f>
        <v>F</v>
      </c>
      <c r="BS41" s="7">
        <f>IF(BR41="A",4,IF(BR41="B+",3.5,IF(BR41="B",3,IF(BR41="C+",2.5,IF(BR41="C",2,IF(BR41="D+",1.5,IF(BR41="D",1,0)))))))</f>
        <v>0</v>
      </c>
      <c r="BT41" s="7" t="str">
        <f>TEXT(BS41,"0.0")</f>
        <v>0.0</v>
      </c>
      <c r="BU41" s="305">
        <v>2</v>
      </c>
      <c r="BV41" s="27"/>
      <c r="BW41" s="271">
        <v>0</v>
      </c>
      <c r="BX41" s="97"/>
      <c r="BY41" s="299"/>
      <c r="BZ41" s="5">
        <f>ROUND((BW41*0.4+BX41*0.6),1)</f>
        <v>0</v>
      </c>
      <c r="CA41" s="25">
        <f>ROUND(MAX((BW41*0.4+BX41*0.6),(BW41*0.4+BY41*0.6)),1)</f>
        <v>0</v>
      </c>
      <c r="CB41" s="176" t="str">
        <f>TEXT(CA41,"0.0")</f>
        <v>0.0</v>
      </c>
      <c r="CC41" s="118" t="str">
        <f>IF(CA41&gt;=8.5,"A",IF(CA41&gt;=8,"B+",IF(CA41&gt;=7,"B",IF(CA41&gt;=6.5,"C+",IF(CA41&gt;=5.5,"C",IF(CA41&gt;=5,"D+",IF(CA41&gt;=4,"D","F")))))))</f>
        <v>F</v>
      </c>
      <c r="CD41" s="117">
        <f>IF(CC41="A",4,IF(CC41="B+",3.5,IF(CC41="B",3,IF(CC41="C+",2.5,IF(CC41="C",2,IF(CC41="D+",1.5,IF(CC41="D",1,0)))))))</f>
        <v>0</v>
      </c>
      <c r="CE41" s="7" t="str">
        <f>TEXT(CD41,"0.0")</f>
        <v>0.0</v>
      </c>
      <c r="CF41" s="10">
        <v>3</v>
      </c>
      <c r="CG41" s="27"/>
      <c r="CH41" s="111">
        <f>AC41+AN41+AY41+CY41+BJ41+BU41+CF41</f>
        <v>19</v>
      </c>
      <c r="CI41" s="109"/>
      <c r="CJ41" s="105"/>
      <c r="CK41" s="106"/>
      <c r="CL41" s="107"/>
      <c r="CM41" s="108"/>
      <c r="CN41" s="106"/>
      <c r="CP41" s="139"/>
      <c r="CQ41" s="140"/>
      <c r="CR41" s="140"/>
      <c r="CS41" s="5">
        <f>ROUND((CP41*0.4+CQ41*0.6),1)</f>
        <v>0</v>
      </c>
      <c r="CT41" s="6">
        <f>ROUND(MAX((CP41*0.4+CQ41*0.6),(CP41*0.4+CR41*0.6)),1)</f>
        <v>0</v>
      </c>
      <c r="CU41" s="25"/>
      <c r="CV41" s="8" t="str">
        <f>IF(CT41&gt;=8.5,"A",IF(CT41&gt;=8,"B+",IF(CT41&gt;=7,"B",IF(CT41&gt;=6.5,"C+",IF(CT41&gt;=5.5,"C",IF(CT41&gt;=5,"D+",IF(CT41&gt;=4,"D","F")))))))</f>
        <v>F</v>
      </c>
      <c r="CW41" s="7">
        <f>IF(CV41="A",4,IF(CV41="B+",3.5,IF(CV41="B",3,IF(CV41="C+",2.5,IF(CV41="C",2,IF(CV41="D+",1.5,IF(CV41="D",1,0)))))))</f>
        <v>0</v>
      </c>
      <c r="CX41" s="7" t="str">
        <f>TEXT(CW41,"0.0")</f>
        <v>0.0</v>
      </c>
      <c r="CY41" s="10">
        <v>3</v>
      </c>
      <c r="CZ41" s="27"/>
    </row>
    <row r="42" spans="1:365" ht="21.75" customHeight="1" x14ac:dyDescent="0.25">
      <c r="A42" s="221">
        <v>18</v>
      </c>
      <c r="B42" s="221" t="s">
        <v>152</v>
      </c>
      <c r="C42" s="222" t="s">
        <v>186</v>
      </c>
      <c r="D42" s="223" t="s">
        <v>187</v>
      </c>
      <c r="E42" s="224" t="s">
        <v>188</v>
      </c>
      <c r="F42" s="348" t="s">
        <v>489</v>
      </c>
      <c r="G42" s="238" t="s">
        <v>443</v>
      </c>
      <c r="H42" s="231" t="s">
        <v>17</v>
      </c>
      <c r="I42" s="323" t="s">
        <v>465</v>
      </c>
      <c r="J42" s="336">
        <v>0</v>
      </c>
      <c r="K42" s="176" t="str">
        <f>TEXT(J42,"0.0")</f>
        <v>0.0</v>
      </c>
      <c r="L42" s="51" t="str">
        <f>IF(J42&gt;=8.5,"A",IF(J42&gt;=8,"B+",IF(J42&gt;=7,"B",IF(J42&gt;=6.5,"C+",IF(J42&gt;=5.5,"C",IF(J42&gt;=5,"D+",IF(J42&gt;=4,"D","F")))))))</f>
        <v>F</v>
      </c>
      <c r="M42" s="57">
        <f>IF(L42="A",4,IF(L42="B+",3.5,IF(L42="B",3,IF(L42="C+",2.5,IF(L42="C",2,IF(L42="D+",1.5,IF(L42="D",1,0)))))))</f>
        <v>0</v>
      </c>
      <c r="N42" s="67" t="str">
        <f>TEXT(M42,"0.0")</f>
        <v>0.0</v>
      </c>
      <c r="O42" s="32"/>
      <c r="P42" s="83"/>
      <c r="Q42" s="8" t="str">
        <f>IF(O42&gt;=8.5,"A",IF(O42&gt;=8,"B+",IF(O42&gt;=7,"B",IF(O42&gt;=6.5,"C+",IF(O42&gt;=5.5,"C",IF(O42&gt;=5,"D+",IF(O42&gt;=4,"D","F")))))))</f>
        <v>F</v>
      </c>
      <c r="R42" s="7">
        <f>IF(Q42="A",4,IF(Q42="B+",3.5,IF(Q42="B",3,IF(Q42="C+",2.5,IF(Q42="C",2,IF(Q42="D+",1.5,IF(Q42="D",1,0)))))))</f>
        <v>0</v>
      </c>
      <c r="S42" s="67" t="str">
        <f>TEXT(R42,"0.0")</f>
        <v>0.0</v>
      </c>
      <c r="T42" s="267">
        <v>2</v>
      </c>
      <c r="U42" s="135"/>
      <c r="V42" s="136"/>
      <c r="W42" s="5">
        <f>ROUND((T42*0.4+U42*0.6),1)</f>
        <v>0.8</v>
      </c>
      <c r="X42" s="6">
        <f>ROUND(MAX((T42*0.4+U42*0.6),(T42*0.4+V42*0.6)),1)</f>
        <v>0.8</v>
      </c>
      <c r="Y42" s="176" t="str">
        <f>TEXT(X42,"0.0")</f>
        <v>0.8</v>
      </c>
      <c r="Z42" s="8" t="str">
        <f>IF(X42&gt;=8.5,"A",IF(X42&gt;=8,"B+",IF(X42&gt;=7,"B",IF(X42&gt;=6.5,"C+",IF(X42&gt;=5.5,"C",IF(X42&gt;=5,"D+",IF(X42&gt;=4,"D","F")))))))</f>
        <v>F</v>
      </c>
      <c r="AA42" s="7">
        <f>IF(Z42="A",4,IF(Z42="B+",3.5,IF(Z42="B",3,IF(Z42="C+",2.5,IF(Z42="C",2,IF(Z42="D+",1.5,IF(Z42="D",1,0)))))))</f>
        <v>0</v>
      </c>
      <c r="AB42" s="7" t="str">
        <f>TEXT(AA42,"0.0")</f>
        <v>0.0</v>
      </c>
      <c r="AC42" s="10">
        <v>2</v>
      </c>
      <c r="AD42" s="27"/>
      <c r="AE42" s="308">
        <v>4.3</v>
      </c>
      <c r="AF42" s="4"/>
      <c r="AG42" s="309"/>
      <c r="AH42" s="5">
        <f>ROUND((AE42*0.4+AF42*0.6),1)</f>
        <v>1.7</v>
      </c>
      <c r="AI42" s="25">
        <f>ROUND(MAX((AE42*0.4+AF42*0.6),(AE42*0.4+AG42*0.6)),1)</f>
        <v>1.7</v>
      </c>
      <c r="AJ42" s="176" t="str">
        <f>TEXT(AI42,"0.0")</f>
        <v>1.7</v>
      </c>
      <c r="AK42" s="118" t="str">
        <f>IF(AI42&gt;=8.5,"A",IF(AI42&gt;=8,"B+",IF(AI42&gt;=7,"B",IF(AI42&gt;=6.5,"C+",IF(AI42&gt;=5.5,"C",IF(AI42&gt;=5,"D+",IF(AI42&gt;=4,"D","F")))))))</f>
        <v>F</v>
      </c>
      <c r="AL42" s="117">
        <f>IF(AK42="A",4,IF(AK42="B+",3.5,IF(AK42="B",3,IF(AK42="C+",2.5,IF(AK42="C",2,IF(AK42="D+",1.5,IF(AK42="D",1,0)))))))</f>
        <v>0</v>
      </c>
      <c r="AM42" s="117" t="str">
        <f>TEXT(AL42,"0.0")</f>
        <v>0.0</v>
      </c>
      <c r="AN42" s="10">
        <v>3</v>
      </c>
      <c r="AO42" s="314"/>
      <c r="AP42" s="83">
        <v>7.7</v>
      </c>
      <c r="AQ42" s="350"/>
      <c r="AR42" s="289"/>
      <c r="AS42" s="5">
        <f>ROUND((AP42*0.4+AQ42*0.6),1)</f>
        <v>3.1</v>
      </c>
      <c r="AT42" s="25">
        <f>ROUND(MAX((AP42*0.4+AQ42*0.6),(AP42*0.4+AR42*0.6)),1)</f>
        <v>3.1</v>
      </c>
      <c r="AU42" s="176" t="str">
        <f>TEXT(AT42,"0.0")</f>
        <v>3.1</v>
      </c>
      <c r="AV42" s="118" t="str">
        <f>IF(AT42&gt;=8.5,"A",IF(AT42&gt;=8,"B+",IF(AT42&gt;=7,"B",IF(AT42&gt;=6.5,"C+",IF(AT42&gt;=5.5,"C",IF(AT42&gt;=5,"D+",IF(AT42&gt;=4,"D","F")))))))</f>
        <v>F</v>
      </c>
      <c r="AW42" s="117">
        <f>IF(AV42="A",4,IF(AV42="B+",3.5,IF(AV42="B",3,IF(AV42="C+",2.5,IF(AV42="C",2,IF(AV42="D+",1.5,IF(AV42="D",1,0)))))))</f>
        <v>0</v>
      </c>
      <c r="AX42" s="117" t="str">
        <f>TEXT(AW42,"0.0")</f>
        <v>0.0</v>
      </c>
      <c r="AY42" s="291">
        <v>4</v>
      </c>
      <c r="AZ42" s="27"/>
      <c r="BA42" s="77"/>
      <c r="BB42" s="97"/>
      <c r="BC42" s="97"/>
      <c r="BD42" s="5">
        <f>ROUND((BA42*0.4+BB42*0.6),1)</f>
        <v>0</v>
      </c>
      <c r="BE42" s="6">
        <f>ROUND(MAX((BA42*0.4+BB42*0.6),(BA42*0.4+BC42*0.6)),1)</f>
        <v>0</v>
      </c>
      <c r="BF42" s="25"/>
      <c r="BG42" s="8" t="str">
        <f>IF(BE42&gt;=8.5,"A",IF(BE42&gt;=8,"B+",IF(BE42&gt;=7,"B",IF(BE42&gt;=6.5,"C+",IF(BE42&gt;=5.5,"C",IF(BE42&gt;=5,"D+",IF(BE42&gt;=4,"D","F")))))))</f>
        <v>F</v>
      </c>
      <c r="BH42" s="7">
        <f>IF(BG42="A",4,IF(BG42="B+",3.5,IF(BG42="B",3,IF(BG42="C+",2.5,IF(BG42="C",2,IF(BG42="D+",1.5,IF(BG42="D",1,0)))))))</f>
        <v>0</v>
      </c>
      <c r="BI42" s="7" t="str">
        <f>TEXT(BH42,"0.0")</f>
        <v>0.0</v>
      </c>
      <c r="BJ42" s="10">
        <v>2</v>
      </c>
      <c r="BK42" s="27"/>
      <c r="BL42" s="185"/>
      <c r="BM42" s="97"/>
      <c r="BN42" s="299"/>
      <c r="BO42" s="5">
        <f>ROUND((BL42*0.4+BM42*0.6),1)</f>
        <v>0</v>
      </c>
      <c r="BP42" s="25">
        <f>ROUND(MAX((BL42*0.4+BM42*0.6),(BL42*0.4+BN42*0.6)),1)</f>
        <v>0</v>
      </c>
      <c r="BQ42" s="176" t="str">
        <f>TEXT(BP42,"0.0")</f>
        <v>0.0</v>
      </c>
      <c r="BR42" s="302" t="str">
        <f>IF(BP42&gt;=8.5,"A",IF(BP42&gt;=8,"B+",IF(BP42&gt;=7,"B",IF(BP42&gt;=6.5,"C+",IF(BP42&gt;=5.5,"C",IF(BP42&gt;=5,"D+",IF(BP42&gt;=4,"D","F")))))))</f>
        <v>F</v>
      </c>
      <c r="BS42" s="7">
        <f>IF(BR42="A",4,IF(BR42="B+",3.5,IF(BR42="B",3,IF(BR42="C+",2.5,IF(BR42="C",2,IF(BR42="D+",1.5,IF(BR42="D",1,0)))))))</f>
        <v>0</v>
      </c>
      <c r="BT42" s="7" t="str">
        <f>TEXT(BS42,"0.0")</f>
        <v>0.0</v>
      </c>
      <c r="BU42" s="305">
        <v>2</v>
      </c>
      <c r="BV42" s="27"/>
      <c r="BW42" s="271">
        <v>1.2</v>
      </c>
      <c r="BX42" s="97"/>
      <c r="BY42" s="299"/>
      <c r="BZ42" s="5">
        <f>ROUND((BW42*0.4+BX42*0.6),1)</f>
        <v>0.5</v>
      </c>
      <c r="CA42" s="25">
        <f>ROUND(MAX((BW42*0.4+BX42*0.6),(BW42*0.4+BY42*0.6)),1)</f>
        <v>0.5</v>
      </c>
      <c r="CB42" s="176" t="str">
        <f>TEXT(CA42,"0.0")</f>
        <v>0.5</v>
      </c>
      <c r="CC42" s="118" t="str">
        <f>IF(CA42&gt;=8.5,"A",IF(CA42&gt;=8,"B+",IF(CA42&gt;=7,"B",IF(CA42&gt;=6.5,"C+",IF(CA42&gt;=5.5,"C",IF(CA42&gt;=5,"D+",IF(CA42&gt;=4,"D","F")))))))</f>
        <v>F</v>
      </c>
      <c r="CD42" s="117">
        <f>IF(CC42="A",4,IF(CC42="B+",3.5,IF(CC42="B",3,IF(CC42="C+",2.5,IF(CC42="C",2,IF(CC42="D+",1.5,IF(CC42="D",1,0)))))))</f>
        <v>0</v>
      </c>
      <c r="CE42" s="7" t="str">
        <f>TEXT(CD42,"0.0")</f>
        <v>0.0</v>
      </c>
      <c r="CF42" s="10">
        <v>3</v>
      </c>
      <c r="CG42" s="27"/>
      <c r="CH42" s="111">
        <f>AC42+AN42+AY42+CY42+BJ42+BU42+CF42</f>
        <v>19</v>
      </c>
      <c r="CI42" s="109"/>
      <c r="CJ42" s="105"/>
      <c r="CK42" s="106"/>
      <c r="CL42" s="107"/>
      <c r="CM42" s="108"/>
      <c r="CN42" s="106"/>
      <c r="CP42" s="139"/>
      <c r="CQ42" s="140"/>
      <c r="CR42" s="140"/>
      <c r="CS42" s="5">
        <f>ROUND((CP42*0.4+CQ42*0.6),1)</f>
        <v>0</v>
      </c>
      <c r="CT42" s="6">
        <f>ROUND(MAX((CP42*0.4+CQ42*0.6),(CP42*0.4+CR42*0.6)),1)</f>
        <v>0</v>
      </c>
      <c r="CU42" s="25"/>
      <c r="CV42" s="8" t="str">
        <f>IF(CT42&gt;=8.5,"A",IF(CT42&gt;=8,"B+",IF(CT42&gt;=7,"B",IF(CT42&gt;=6.5,"C+",IF(CT42&gt;=5.5,"C",IF(CT42&gt;=5,"D+",IF(CT42&gt;=4,"D","F")))))))</f>
        <v>F</v>
      </c>
      <c r="CW42" s="7">
        <f>IF(CV42="A",4,IF(CV42="B+",3.5,IF(CV42="B",3,IF(CV42="C+",2.5,IF(CV42="C",2,IF(CV42="D+",1.5,IF(CV42="D",1,0)))))))</f>
        <v>0</v>
      </c>
      <c r="CX42" s="7" t="str">
        <f>TEXT(CW42,"0.0")</f>
        <v>0.0</v>
      </c>
      <c r="CY42" s="10">
        <v>3</v>
      </c>
      <c r="CZ42" s="27"/>
    </row>
    <row r="43" spans="1:365" ht="19.5" customHeight="1" x14ac:dyDescent="0.25">
      <c r="A43" s="221">
        <v>25</v>
      </c>
      <c r="B43" s="231" t="s">
        <v>152</v>
      </c>
      <c r="C43" s="232" t="s">
        <v>410</v>
      </c>
      <c r="D43" s="233" t="s">
        <v>411</v>
      </c>
      <c r="E43" s="234" t="s">
        <v>412</v>
      </c>
      <c r="F43" s="348" t="s">
        <v>489</v>
      </c>
      <c r="G43" s="238" t="s">
        <v>450</v>
      </c>
      <c r="H43" s="231" t="s">
        <v>17</v>
      </c>
      <c r="I43" s="323" t="s">
        <v>467</v>
      </c>
      <c r="J43" s="339"/>
      <c r="K43" s="176" t="str">
        <f>TEXT(J43,"0.0")</f>
        <v>0.0</v>
      </c>
      <c r="L43" s="51" t="str">
        <f>IF(J43&gt;=8.5,"A",IF(J43&gt;=8,"B+",IF(J43&gt;=7,"B",IF(J43&gt;=6.5,"C+",IF(J43&gt;=5.5,"C",IF(J43&gt;=5,"D+",IF(J43&gt;=4,"D","F")))))))</f>
        <v>F</v>
      </c>
      <c r="M43" s="57">
        <f>IF(L43="A",4,IF(L43="B+",3.5,IF(L43="B",3,IF(L43="C+",2.5,IF(L43="C",2,IF(L43="D+",1.5,IF(L43="D",1,0)))))))</f>
        <v>0</v>
      </c>
      <c r="N43" s="76" t="str">
        <f>TEXT(M43,"0.0")</f>
        <v>0.0</v>
      </c>
      <c r="O43" s="198"/>
      <c r="P43" s="195"/>
      <c r="Q43" s="115" t="str">
        <f>IF(O43&gt;=8.5,"A",IF(O43&gt;=8,"B+",IF(O43&gt;=7,"B",IF(O43&gt;=6.5,"C+",IF(O43&gt;=5.5,"C",IF(O43&gt;=5,"D+",IF(O43&gt;=4,"D","F")))))))</f>
        <v>F</v>
      </c>
      <c r="R43" s="116">
        <f>IF(Q43="A",4,IF(Q43="B+",3.5,IF(Q43="B",3,IF(Q43="C+",2.5,IF(Q43="C",2,IF(Q43="D+",1.5,IF(Q43="D",1,0)))))))</f>
        <v>0</v>
      </c>
      <c r="S43" s="76" t="str">
        <f>TEXT(R43,"0.0")</f>
        <v>0.0</v>
      </c>
      <c r="T43" s="269">
        <v>2</v>
      </c>
      <c r="U43" s="275"/>
      <c r="V43" s="275"/>
      <c r="W43" s="5">
        <f>ROUND((T43*0.4+U43*0.6),1)</f>
        <v>0.8</v>
      </c>
      <c r="X43" s="114">
        <f>ROUND(MAX((T43*0.4+U43*0.6),(T43*0.4+V43*0.6)),1)</f>
        <v>0.8</v>
      </c>
      <c r="Y43" s="176" t="str">
        <f>TEXT(X43,"0.0")</f>
        <v>0.8</v>
      </c>
      <c r="Z43" s="115" t="str">
        <f>IF(X43&gt;=8.5,"A",IF(X43&gt;=8,"B+",IF(X43&gt;=7,"B",IF(X43&gt;=6.5,"C+",IF(X43&gt;=5.5,"C",IF(X43&gt;=5,"D+",IF(X43&gt;=4,"D","F")))))))</f>
        <v>F</v>
      </c>
      <c r="AA43" s="116">
        <f>IF(Z43="A",4,IF(Z43="B+",3.5,IF(Z43="B",3,IF(Z43="C+",2.5,IF(Z43="C",2,IF(Z43="D+",1.5,IF(Z43="D",1,0)))))))</f>
        <v>0</v>
      </c>
      <c r="AB43" s="116" t="str">
        <f>TEXT(AA43,"0.0")</f>
        <v>0.0</v>
      </c>
      <c r="AC43" s="61">
        <v>2</v>
      </c>
      <c r="AD43" s="27"/>
      <c r="AE43" s="281">
        <v>4.2</v>
      </c>
      <c r="AF43" s="297"/>
      <c r="AG43" s="197"/>
      <c r="AH43" s="5">
        <f>ROUND((AE43*0.4+AF43*0.6),1)</f>
        <v>1.7</v>
      </c>
      <c r="AI43" s="25">
        <f>ROUND(MAX((AE43*0.4+AF43*0.6),(AE43*0.4+AG43*0.6)),1)</f>
        <v>1.7</v>
      </c>
      <c r="AJ43" s="176" t="str">
        <f>TEXT(AI43,"0.0")</f>
        <v>1.7</v>
      </c>
      <c r="AK43" s="118" t="str">
        <f>IF(AI43&gt;=8.5,"A",IF(AI43&gt;=8,"B+",IF(AI43&gt;=7,"B",IF(AI43&gt;=6.5,"C+",IF(AI43&gt;=5.5,"C",IF(AI43&gt;=5,"D+",IF(AI43&gt;=4,"D","F")))))))</f>
        <v>F</v>
      </c>
      <c r="AL43" s="117">
        <f>IF(AK43="A",4,IF(AK43="B+",3.5,IF(AK43="B",3,IF(AK43="C+",2.5,IF(AK43="C",2,IF(AK43="D+",1.5,IF(AK43="D",1,0)))))))</f>
        <v>0</v>
      </c>
      <c r="AM43" s="117" t="str">
        <f>TEXT(AL43,"0.0")</f>
        <v>0.0</v>
      </c>
      <c r="AN43" s="10">
        <v>3</v>
      </c>
      <c r="AO43" s="314"/>
      <c r="AP43" s="281"/>
      <c r="AQ43" s="195"/>
      <c r="AR43" s="197"/>
      <c r="AS43" s="5">
        <f>ROUND((AP43*0.4+AQ43*0.6),1)</f>
        <v>0</v>
      </c>
      <c r="AT43" s="25">
        <f>ROUND(MAX((AP43*0.4+AQ43*0.6),(AP43*0.4+AR43*0.6)),1)</f>
        <v>0</v>
      </c>
      <c r="AU43" s="176" t="str">
        <f>TEXT(AT43,"0.0")</f>
        <v>0.0</v>
      </c>
      <c r="AV43" s="118" t="str">
        <f>IF(AT43&gt;=8.5,"A",IF(AT43&gt;=8,"B+",IF(AT43&gt;=7,"B",IF(AT43&gt;=6.5,"C+",IF(AT43&gt;=5.5,"C",IF(AT43&gt;=5,"D+",IF(AT43&gt;=4,"D","F")))))))</f>
        <v>F</v>
      </c>
      <c r="AW43" s="117">
        <f>IF(AV43="A",4,IF(AV43="B+",3.5,IF(AV43="B",3,IF(AV43="C+",2.5,IF(AV43="C",2,IF(AV43="D+",1.5,IF(AV43="D",1,0)))))))</f>
        <v>0</v>
      </c>
      <c r="AX43" s="117" t="str">
        <f>TEXT(AW43,"0.0")</f>
        <v>0.0</v>
      </c>
      <c r="AY43" s="292">
        <v>4</v>
      </c>
      <c r="AZ43" s="293"/>
      <c r="BA43" s="198"/>
      <c r="BB43" s="195"/>
      <c r="BC43" s="195"/>
      <c r="BD43" s="60">
        <f>ROUND((BA43*0.4+BB43*0.6),1)</f>
        <v>0</v>
      </c>
      <c r="BE43" s="114">
        <f>ROUND(MAX((BA43*0.4+BB43*0.6),(BA43*0.4+BC43*0.6)),1)</f>
        <v>0</v>
      </c>
      <c r="BF43" s="114"/>
      <c r="BG43" s="115" t="str">
        <f>IF(BE43&gt;=8.5,"A",IF(BE43&gt;=8,"B+",IF(BE43&gt;=7,"B",IF(BE43&gt;=6.5,"C+",IF(BE43&gt;=5.5,"C",IF(BE43&gt;=5,"D+",IF(BE43&gt;=4,"D","F")))))))</f>
        <v>F</v>
      </c>
      <c r="BH43" s="116">
        <f>IF(BG43="A",4,IF(BG43="B+",3.5,IF(BG43="B",3,IF(BG43="C+",2.5,IF(BG43="C",2,IF(BG43="D+",1.5,IF(BG43="D",1,0)))))))</f>
        <v>0</v>
      </c>
      <c r="BI43" s="116" t="str">
        <f>TEXT(BH43,"0.0")</f>
        <v>0.0</v>
      </c>
      <c r="BJ43" s="61">
        <v>2</v>
      </c>
      <c r="BK43" s="197"/>
      <c r="BL43" s="254"/>
      <c r="BM43" s="275"/>
      <c r="BN43" s="197"/>
      <c r="BO43" s="5">
        <f>ROUND((BL43*0.4+BM43*0.6),1)</f>
        <v>0</v>
      </c>
      <c r="BP43" s="25">
        <f>ROUND(MAX((BL43*0.4+BM43*0.6),(BL43*0.4+BN43*0.6)),1)</f>
        <v>0</v>
      </c>
      <c r="BQ43" s="176" t="str">
        <f>TEXT(BP43,"0.0")</f>
        <v>0.0</v>
      </c>
      <c r="BR43" s="303" t="str">
        <f>IF(BP43&gt;=8.5,"A",IF(BP43&gt;=8,"B+",IF(BP43&gt;=7,"B",IF(BP43&gt;=6.5,"C+",IF(BP43&gt;=5.5,"C",IF(BP43&gt;=5,"D+",IF(BP43&gt;=4,"D","F")))))))</f>
        <v>F</v>
      </c>
      <c r="BS43" s="116">
        <f>IF(BR43="A",4,IF(BR43="B+",3.5,IF(BR43="B",3,IF(BR43="C+",2.5,IF(BR43="C",2,IF(BR43="D+",1.5,IF(BR43="D",1,0)))))))</f>
        <v>0</v>
      </c>
      <c r="BT43" s="116" t="str">
        <f>TEXT(BS43,"0.0")</f>
        <v>0.0</v>
      </c>
      <c r="BU43" s="306">
        <v>2</v>
      </c>
      <c r="BV43" s="27"/>
      <c r="BW43" s="281">
        <v>3.3</v>
      </c>
      <c r="BX43" s="297"/>
      <c r="BY43" s="197"/>
      <c r="BZ43" s="5">
        <f>ROUND((BW43*0.4+BX43*0.6),1)</f>
        <v>1.3</v>
      </c>
      <c r="CA43" s="25">
        <f>ROUND(MAX((BW43*0.4+BX43*0.6),(BW43*0.4+BY43*0.6)),1)</f>
        <v>1.3</v>
      </c>
      <c r="CB43" s="176" t="str">
        <f>TEXT(CA43,"0.0")</f>
        <v>1.3</v>
      </c>
      <c r="CC43" s="118" t="str">
        <f>IF(CA43&gt;=8.5,"A",IF(CA43&gt;=8,"B+",IF(CA43&gt;=7,"B",IF(CA43&gt;=6.5,"C+",IF(CA43&gt;=5.5,"C",IF(CA43&gt;=5,"D+",IF(CA43&gt;=4,"D","F")))))))</f>
        <v>F</v>
      </c>
      <c r="CD43" s="117">
        <f>IF(CC43="A",4,IF(CC43="B+",3.5,IF(CC43="B",3,IF(CC43="C+",2.5,IF(CC43="C",2,IF(CC43="D+",1.5,IF(CC43="D",1,0)))))))</f>
        <v>0</v>
      </c>
      <c r="CE43" s="116" t="str">
        <f>TEXT(CD43,"0.0")</f>
        <v>0.0</v>
      </c>
      <c r="CF43" s="61">
        <v>3</v>
      </c>
      <c r="CG43" s="27"/>
      <c r="CH43" s="175">
        <f>AC43+AN43+AY43+CY43+BJ43+BU43+CF43</f>
        <v>19</v>
      </c>
      <c r="CI43" s="195"/>
      <c r="CJ43" s="195"/>
      <c r="CK43" s="195"/>
      <c r="CL43" s="195"/>
      <c r="CM43" s="195"/>
      <c r="CN43" s="195"/>
      <c r="CO43" s="195"/>
      <c r="CP43" s="198"/>
      <c r="CQ43" s="195"/>
      <c r="CR43" s="195"/>
      <c r="CS43" s="192">
        <f>ROUND((CP43*0.4+CQ43*0.6),1)</f>
        <v>0</v>
      </c>
      <c r="CT43" s="193">
        <f>ROUND(MAX((CP43*0.4+CQ43*0.6),(CP43*0.4+CR43*0.6)),1)</f>
        <v>0</v>
      </c>
      <c r="CU43" s="193"/>
      <c r="CV43" s="194" t="str">
        <f>IF(CT43&gt;=8.5,"A",IF(CT43&gt;=8,"B+",IF(CT43&gt;=7,"B",IF(CT43&gt;=6.5,"C+",IF(CT43&gt;=5.5,"C",IF(CT43&gt;=5,"D+",IF(CT43&gt;=4,"D","F")))))))</f>
        <v>F</v>
      </c>
      <c r="CW43" s="218">
        <f>IF(CV43="A",4,IF(CV43="B+",3.5,IF(CV43="B",3,IF(CV43="C+",2.5,IF(CV43="C",2,IF(CV43="D+",1.5,IF(CV43="D",1,0)))))))</f>
        <v>0</v>
      </c>
      <c r="CX43" s="116" t="str">
        <f>TEXT(CW43,"0.0")</f>
        <v>0.0</v>
      </c>
      <c r="CY43" s="61">
        <v>3</v>
      </c>
      <c r="CZ43" s="293"/>
    </row>
    <row r="44" spans="1:365" ht="22.5" customHeight="1" x14ac:dyDescent="0.25">
      <c r="A44" s="1202">
        <v>33</v>
      </c>
      <c r="B44" s="1203" t="s">
        <v>152</v>
      </c>
      <c r="C44" s="1203" t="s">
        <v>665</v>
      </c>
      <c r="D44" s="1204" t="s">
        <v>666</v>
      </c>
      <c r="E44" s="1205" t="s">
        <v>113</v>
      </c>
      <c r="F44" s="1206" t="s">
        <v>986</v>
      </c>
      <c r="G44" s="1207" t="s">
        <v>667</v>
      </c>
      <c r="H44" s="1203" t="s">
        <v>17</v>
      </c>
      <c r="I44" s="1208" t="s">
        <v>668</v>
      </c>
      <c r="J44" s="1005">
        <v>6.3</v>
      </c>
      <c r="K44" s="579" t="str">
        <f>TEXT(J44,"0.0")</f>
        <v>6.3</v>
      </c>
      <c r="L44" s="580" t="str">
        <f>IF(J44&gt;=8.5,"A",IF(J44&gt;=8,"B+",IF(J44&gt;=7,"B",IF(J44&gt;=6.5,"C+",IF(J44&gt;=5.5,"C",IF(J44&gt;=5,"D+",IF(J44&gt;=4,"D","F")))))))</f>
        <v>C</v>
      </c>
      <c r="M44" s="581">
        <f>IF(L44="A",4,IF(L44="B+",3.5,IF(L44="B",3,IF(L44="C+",2.5,IF(L44="C",2,IF(L44="D+",1.5,IF(L44="D",1,0)))))))</f>
        <v>2</v>
      </c>
      <c r="N44" s="1194" t="str">
        <f>TEXT(M44,"0.0")</f>
        <v>2.0</v>
      </c>
      <c r="O44" s="1195">
        <v>7.1</v>
      </c>
      <c r="P44" s="294" t="str">
        <f t="shared" ref="P44" si="322">TEXT(O44,"0.0")</f>
        <v>7.1</v>
      </c>
      <c r="Q44" s="311" t="str">
        <f t="shared" ref="Q44" si="323">IF(O44&gt;=8.5,"A",IF(O44&gt;=8,"B+",IF(O44&gt;=7,"B",IF(O44&gt;=6.5,"C+",IF(O44&gt;=5.5,"C",IF(O44&gt;=5,"D+",IF(O44&gt;=4,"D","F")))))))</f>
        <v>B</v>
      </c>
      <c r="R44" s="312">
        <f t="shared" ref="R44" si="324">IF(Q44="A",4,IF(Q44="B+",3.5,IF(Q44="B",3,IF(Q44="C+",2.5,IF(Q44="C",2,IF(Q44="D+",1.5,IF(Q44="D",1,0)))))))</f>
        <v>3</v>
      </c>
      <c r="S44" s="1193" t="str">
        <f t="shared" ref="S44" si="325">TEXT(R44,"0.0")</f>
        <v>3.0</v>
      </c>
      <c r="T44" s="83">
        <v>5.6</v>
      </c>
      <c r="U44" s="592"/>
      <c r="V44" s="593">
        <v>5</v>
      </c>
      <c r="W44" s="5">
        <f>ROUND((T44*0.4+U44*0.6),1)</f>
        <v>2.2000000000000002</v>
      </c>
      <c r="X44" s="25">
        <f>ROUND(MAX((T44*0.4+U44*0.6),(T44*0.4+V44*0.6)),1)</f>
        <v>5.2</v>
      </c>
      <c r="Y44" s="180" t="str">
        <f>TEXT(X44,"0.0")</f>
        <v>5.2</v>
      </c>
      <c r="Z44" s="118" t="str">
        <f>IF(X44&gt;=8.5,"A",IF(X44&gt;=8,"B+",IF(X44&gt;=7,"B",IF(X44&gt;=6.5,"C+",IF(X44&gt;=5.5,"C",IF(X44&gt;=5,"D+",IF(X44&gt;=4,"D","F")))))))</f>
        <v>D+</v>
      </c>
      <c r="AA44" s="117">
        <f>IF(Z44="A",4,IF(Z44="B+",3.5,IF(Z44="B",3,IF(Z44="C+",2.5,IF(Z44="C",2,IF(Z44="D+",1.5,IF(Z44="D",1,0)))))))</f>
        <v>1.5</v>
      </c>
      <c r="AB44" s="117" t="str">
        <f>TEXT(AA44,"0.0")</f>
        <v>1.5</v>
      </c>
      <c r="AC44" s="10">
        <v>2</v>
      </c>
      <c r="AD44" s="314">
        <v>2</v>
      </c>
      <c r="AE44" s="83">
        <v>8.5</v>
      </c>
      <c r="AF44" s="4">
        <v>9</v>
      </c>
      <c r="AG44" s="593"/>
      <c r="AH44" s="5">
        <f>ROUND((AE44*0.4+AF44*0.6),1)</f>
        <v>8.8000000000000007</v>
      </c>
      <c r="AI44" s="25">
        <f>ROUND(MAX((AE44*0.4+AF44*0.6),(AE44*0.4+AG44*0.6)),1)</f>
        <v>8.8000000000000007</v>
      </c>
      <c r="AJ44" s="180" t="str">
        <f>TEXT(AI44,"0.0")</f>
        <v>8.8</v>
      </c>
      <c r="AK44" s="118" t="str">
        <f>IF(AI44&gt;=8.5,"A",IF(AI44&gt;=8,"B+",IF(AI44&gt;=7,"B",IF(AI44&gt;=6.5,"C+",IF(AI44&gt;=5.5,"C",IF(AI44&gt;=5,"D+",IF(AI44&gt;=4,"D","F")))))))</f>
        <v>A</v>
      </c>
      <c r="AL44" s="117">
        <f>IF(AK44="A",4,IF(AK44="B+",3.5,IF(AK44="B",3,IF(AK44="C+",2.5,IF(AK44="C",2,IF(AK44="D+",1.5,IF(AK44="D",1,0)))))))</f>
        <v>4</v>
      </c>
      <c r="AM44" s="117" t="str">
        <f>TEXT(AL44,"0.0")</f>
        <v>4.0</v>
      </c>
      <c r="AN44" s="10">
        <v>3</v>
      </c>
      <c r="AO44" s="27">
        <v>3</v>
      </c>
      <c r="AP44" s="32">
        <v>7.2</v>
      </c>
      <c r="AQ44" s="98">
        <v>8</v>
      </c>
      <c r="AR44" s="594"/>
      <c r="AS44" s="5">
        <f>ROUND((AP44*0.4+AQ44*0.6),1)</f>
        <v>7.7</v>
      </c>
      <c r="AT44" s="25">
        <f>ROUND(MAX((AP44*0.4+AQ44*0.6),(AP44*0.4+AR44*0.6)),1)</f>
        <v>7.7</v>
      </c>
      <c r="AU44" s="180" t="str">
        <f>TEXT(AT44,"0.0")</f>
        <v>7.7</v>
      </c>
      <c r="AV44" s="118" t="str">
        <f>IF(AT44&gt;=8.5,"A",IF(AT44&gt;=8,"B+",IF(AT44&gt;=7,"B",IF(AT44&gt;=6.5,"C+",IF(AT44&gt;=5.5,"C",IF(AT44&gt;=5,"D+",IF(AT44&gt;=4,"D","F")))))))</f>
        <v>B</v>
      </c>
      <c r="AW44" s="117">
        <f>IF(AV44="A",4,IF(AV44="B+",3.5,IF(AV44="B",3,IF(AV44="C+",2.5,IF(AV44="C",2,IF(AV44="D+",1.5,IF(AV44="D",1,0)))))))</f>
        <v>3</v>
      </c>
      <c r="AX44" s="117" t="str">
        <f>TEXT(AW44,"0.0")</f>
        <v>3.0</v>
      </c>
      <c r="AY44" s="10">
        <v>4</v>
      </c>
      <c r="AZ44" s="27">
        <v>4</v>
      </c>
      <c r="BA44" s="122">
        <v>7</v>
      </c>
      <c r="BB44" s="97">
        <v>6</v>
      </c>
      <c r="BC44" s="97"/>
      <c r="BD44" s="5">
        <f>ROUND((BA44*0.4+BB44*0.6),1)</f>
        <v>6.4</v>
      </c>
      <c r="BE44" s="25">
        <f>ROUND(MAX((BA44*0.4+BB44*0.6),(BA44*0.4+BC44*0.6)),1)</f>
        <v>6.4</v>
      </c>
      <c r="BF44" s="180" t="str">
        <f>TEXT(BE44,"0.0")</f>
        <v>6.4</v>
      </c>
      <c r="BG44" s="118" t="str">
        <f>IF(BE44&gt;=8.5,"A",IF(BE44&gt;=8,"B+",IF(BE44&gt;=7,"B",IF(BE44&gt;=6.5,"C+",IF(BE44&gt;=5.5,"C",IF(BE44&gt;=5,"D+",IF(BE44&gt;=4,"D","F")))))))</f>
        <v>C</v>
      </c>
      <c r="BH44" s="117">
        <f>IF(BG44="A",4,IF(BG44="B+",3.5,IF(BG44="B",3,IF(BG44="C+",2.5,IF(BG44="C",2,IF(BG44="D+",1.5,IF(BG44="D",1,0)))))))</f>
        <v>2</v>
      </c>
      <c r="BI44" s="117" t="str">
        <f>TEXT(BH44,"0.0")</f>
        <v>2.0</v>
      </c>
      <c r="BJ44" s="10">
        <v>2</v>
      </c>
      <c r="BK44" s="27">
        <v>2</v>
      </c>
      <c r="BL44" s="122">
        <v>6.7</v>
      </c>
      <c r="BM44" s="97">
        <v>9</v>
      </c>
      <c r="BN44" s="97"/>
      <c r="BO44" s="5">
        <f>ROUND((BL44*0.4+BM44*0.6),1)</f>
        <v>8.1</v>
      </c>
      <c r="BP44" s="25">
        <f>ROUND(MAX((BL44*0.4+BM44*0.6),(BL44*0.4+BN44*0.6)),1)</f>
        <v>8.1</v>
      </c>
      <c r="BQ44" s="180" t="str">
        <f>TEXT(BP44,"0.0")</f>
        <v>8.1</v>
      </c>
      <c r="BR44" s="118" t="str">
        <f>IF(BP44&gt;=8.5,"A",IF(BP44&gt;=8,"B+",IF(BP44&gt;=7,"B",IF(BP44&gt;=6.5,"C+",IF(BP44&gt;=5.5,"C",IF(BP44&gt;=5,"D+",IF(BP44&gt;=4,"D","F")))))))</f>
        <v>B+</v>
      </c>
      <c r="BS44" s="117">
        <f>IF(BR44="A",4,IF(BR44="B+",3.5,IF(BR44="B",3,IF(BR44="C+",2.5,IF(BR44="C",2,IF(BR44="D+",1.5,IF(BR44="D",1,0)))))))</f>
        <v>3.5</v>
      </c>
      <c r="BT44" s="117" t="str">
        <f>TEXT(BS44,"0.0")</f>
        <v>3.5</v>
      </c>
      <c r="BU44" s="10">
        <v>2</v>
      </c>
      <c r="BV44" s="27">
        <v>2</v>
      </c>
      <c r="BW44" s="89">
        <v>7.7</v>
      </c>
      <c r="BX44" s="97">
        <v>8</v>
      </c>
      <c r="BY44" s="97"/>
      <c r="BZ44" s="5">
        <f>ROUND((BW44*0.4+BX44*0.6),1)</f>
        <v>7.9</v>
      </c>
      <c r="CA44" s="25">
        <f>ROUND(MAX((BW44*0.4+BX44*0.6),(BW44*0.4+BY44*0.6)),1)</f>
        <v>7.9</v>
      </c>
      <c r="CB44" s="180" t="str">
        <f>TEXT(CA44,"0.0")</f>
        <v>7.9</v>
      </c>
      <c r="CC44" s="118" t="str">
        <f>IF(CA44&gt;=8.5,"A",IF(CA44&gt;=8,"B+",IF(CA44&gt;=7,"B",IF(CA44&gt;=6.5,"C+",IF(CA44&gt;=5.5,"C",IF(CA44&gt;=5,"D+",IF(CA44&gt;=4,"D","F")))))))</f>
        <v>B</v>
      </c>
      <c r="CD44" s="117">
        <f>IF(CC44="A",4,IF(CC44="B+",3.5,IF(CC44="B",3,IF(CC44="C+",2.5,IF(CC44="C",2,IF(CC44="D+",1.5,IF(CC44="D",1,0)))))))</f>
        <v>3</v>
      </c>
      <c r="CE44" s="117" t="str">
        <f>TEXT(CD44,"0.0")</f>
        <v>3.0</v>
      </c>
      <c r="CF44" s="10">
        <v>3</v>
      </c>
      <c r="CG44" s="27">
        <v>3</v>
      </c>
      <c r="CH44" s="175">
        <f t="shared" ref="CH44" si="326">AC44+AN44+AY44+BJ44+BU44+CF44</f>
        <v>16</v>
      </c>
      <c r="CI44" s="395">
        <f t="shared" ref="CI44" si="327">(AA44*AC44+AL44*AN44+AW44*AY44+BH44*BJ44+BS44*BU44+CD44*CF44)/CH44</f>
        <v>2.9375</v>
      </c>
      <c r="CJ44" s="573" t="str">
        <f t="shared" ref="CJ44" si="328">TEXT(CI44,"0.00")</f>
        <v>2.94</v>
      </c>
      <c r="CK44" s="590"/>
      <c r="CL44" s="574">
        <f t="shared" ref="CL44" si="329">AD44+AO44+AZ44+BK44+BV44+CG44</f>
        <v>16</v>
      </c>
      <c r="CM44" s="575">
        <f t="shared" ref="CM44" si="330" xml:space="preserve"> (AA44*AD44+AL44*AO44+AW44*AZ44+BH44*BK44+BS44*BV44+CD44*CG44)/CL44</f>
        <v>2.9375</v>
      </c>
      <c r="CN44" s="590"/>
      <c r="CO44" s="587"/>
      <c r="CP44" s="89">
        <v>5.9</v>
      </c>
      <c r="CQ44" s="121">
        <v>9</v>
      </c>
      <c r="CR44" s="121"/>
      <c r="CS44" s="5">
        <f>ROUND((CP44*0.4+CQ44*0.6),1)</f>
        <v>7.8</v>
      </c>
      <c r="CT44" s="25">
        <f>ROUND(MAX((CP44*0.4+CQ44*0.6),(CP44*0.4+CR44*0.6)),1)</f>
        <v>7.8</v>
      </c>
      <c r="CU44" s="180" t="str">
        <f>TEXT(CT44,"0.0")</f>
        <v>7.8</v>
      </c>
      <c r="CV44" s="118" t="str">
        <f>IF(CT44&gt;=8.5,"A",IF(CT44&gt;=8,"B+",IF(CT44&gt;=7,"B",IF(CT44&gt;=6.5,"C+",IF(CT44&gt;=5.5,"C",IF(CT44&gt;=5,"D+",IF(CT44&gt;=4,"D","F")))))))</f>
        <v>B</v>
      </c>
      <c r="CW44" s="117">
        <f>IF(CV44="A",4,IF(CV44="B+",3.5,IF(CV44="B",3,IF(CV44="C+",2.5,IF(CV44="C",2,IF(CV44="D+",1.5,IF(CV44="D",1,0)))))))</f>
        <v>3</v>
      </c>
      <c r="CX44" s="117" t="str">
        <f>TEXT(CW44,"0.0")</f>
        <v>3.0</v>
      </c>
      <c r="CY44" s="10">
        <v>3</v>
      </c>
      <c r="CZ44" s="27">
        <v>3</v>
      </c>
      <c r="DA44" s="122">
        <v>6.6</v>
      </c>
      <c r="DB44" s="97"/>
      <c r="DC44" s="121">
        <v>8</v>
      </c>
      <c r="DD44" s="5">
        <f>ROUND((DA44*0.4+DB44*0.6),1)</f>
        <v>2.6</v>
      </c>
      <c r="DE44" s="25">
        <f>ROUND(MAX((DA44*0.4+DB44*0.6),(DA44*0.4+DC44*0.6)),1)</f>
        <v>7.4</v>
      </c>
      <c r="DF44" s="180" t="str">
        <f>TEXT(DE44,"0.0")</f>
        <v>7.4</v>
      </c>
      <c r="DG44" s="118" t="str">
        <f>IF(DE44&gt;=8.5,"A",IF(DE44&gt;=8,"B+",IF(DE44&gt;=7,"B",IF(DE44&gt;=6.5,"C+",IF(DE44&gt;=5.5,"C",IF(DE44&gt;=5,"D+",IF(DE44&gt;=4,"D","F")))))))</f>
        <v>B</v>
      </c>
      <c r="DH44" s="117">
        <f>IF(DG44="A",4,IF(DG44="B+",3.5,IF(DG44="B",3,IF(DG44="C+",2.5,IF(DG44="C",2,IF(DG44="D+",1.5,IF(DG44="D",1,0)))))))</f>
        <v>3</v>
      </c>
      <c r="DI44" s="117" t="str">
        <f>TEXT(DH44,"0.0")</f>
        <v>3.0</v>
      </c>
      <c r="DJ44" s="10">
        <v>2</v>
      </c>
      <c r="DK44" s="27">
        <v>2</v>
      </c>
      <c r="DL44" s="89">
        <v>6.6</v>
      </c>
      <c r="DM44" s="121">
        <v>8</v>
      </c>
      <c r="DN44" s="121"/>
      <c r="DO44" s="5">
        <f>ROUND((DL44*0.4+DM44*0.6),1)</f>
        <v>7.4</v>
      </c>
      <c r="DP44" s="25">
        <f>ROUND(MAX((DL44*0.4+DM44*0.6),(DL44*0.4+DN44*0.6)),1)</f>
        <v>7.4</v>
      </c>
      <c r="DQ44" s="180" t="str">
        <f>TEXT(DP44,"0.0")</f>
        <v>7.4</v>
      </c>
      <c r="DR44" s="118" t="str">
        <f>IF(DP44&gt;=8.5,"A",IF(DP44&gt;=8,"B+",IF(DP44&gt;=7,"B",IF(DP44&gt;=6.5,"C+",IF(DP44&gt;=5.5,"C",IF(DP44&gt;=5,"D+",IF(DP44&gt;=4,"D","F")))))))</f>
        <v>B</v>
      </c>
      <c r="DS44" s="117">
        <f>IF(DR44="A",4,IF(DR44="B+",3.5,IF(DR44="B",3,IF(DR44="C+",2.5,IF(DR44="C",2,IF(DR44="D+",1.5,IF(DR44="D",1,0)))))))</f>
        <v>3</v>
      </c>
      <c r="DT44" s="117" t="str">
        <f>TEXT(DS44,"0.0")</f>
        <v>3.0</v>
      </c>
      <c r="DU44" s="10">
        <v>4</v>
      </c>
      <c r="DV44" s="27">
        <v>4</v>
      </c>
      <c r="DW44" s="89">
        <v>6.3</v>
      </c>
      <c r="DX44" s="121">
        <v>6</v>
      </c>
      <c r="DY44" s="121"/>
      <c r="DZ44" s="5">
        <f>ROUND((DW44*0.4+DX44*0.6),1)</f>
        <v>6.1</v>
      </c>
      <c r="EA44" s="25">
        <f>ROUND(MAX((DW44*0.4+DX44*0.6),(DW44*0.4+DY44*0.6)),1)</f>
        <v>6.1</v>
      </c>
      <c r="EB44" s="180" t="str">
        <f>TEXT(EA44,"0.0")</f>
        <v>6.1</v>
      </c>
      <c r="EC44" s="118" t="str">
        <f>IF(EA44&gt;=8.5,"A",IF(EA44&gt;=8,"B+",IF(EA44&gt;=7,"B",IF(EA44&gt;=6.5,"C+",IF(EA44&gt;=5.5,"C",IF(EA44&gt;=5,"D+",IF(EA44&gt;=4,"D","F")))))))</f>
        <v>C</v>
      </c>
      <c r="ED44" s="117">
        <f>IF(EC44="A",4,IF(EC44="B+",3.5,IF(EC44="B",3,IF(EC44="C+",2.5,IF(EC44="C",2,IF(EC44="D+",1.5,IF(EC44="D",1,0)))))))</f>
        <v>2</v>
      </c>
      <c r="EE44" s="117" t="str">
        <f>TEXT(ED44,"0.0")</f>
        <v>2.0</v>
      </c>
      <c r="EF44" s="10">
        <v>2</v>
      </c>
      <c r="EG44" s="27">
        <v>2</v>
      </c>
      <c r="EH44" s="122">
        <v>6.6</v>
      </c>
      <c r="EI44" s="97">
        <v>7</v>
      </c>
      <c r="EJ44" s="97"/>
      <c r="EK44" s="5">
        <f>ROUND((EH44*0.4+EI44*0.6),1)</f>
        <v>6.8</v>
      </c>
      <c r="EL44" s="25">
        <f>ROUND(MAX((EH44*0.4+EI44*0.6),(EH44*0.4+EJ44*0.6)),1)</f>
        <v>6.8</v>
      </c>
      <c r="EM44" s="180" t="str">
        <f>TEXT(EL44,"0.0")</f>
        <v>6.8</v>
      </c>
      <c r="EN44" s="118" t="str">
        <f>IF(EL44&gt;=8.5,"A",IF(EL44&gt;=8,"B+",IF(EL44&gt;=7,"B",IF(EL44&gt;=6.5,"C+",IF(EL44&gt;=5.5,"C",IF(EL44&gt;=5,"D+",IF(EL44&gt;=4,"D","F")))))))</f>
        <v>C+</v>
      </c>
      <c r="EO44" s="117">
        <f>IF(EN44="A",4,IF(EN44="B+",3.5,IF(EN44="B",3,IF(EN44="C+",2.5,IF(EN44="C",2,IF(EN44="D+",1.5,IF(EN44="D",1,0)))))))</f>
        <v>2.5</v>
      </c>
      <c r="EP44" s="117" t="str">
        <f>TEXT(EO44,"0.0")</f>
        <v>2.5</v>
      </c>
      <c r="EQ44" s="10">
        <v>2</v>
      </c>
      <c r="ER44" s="27">
        <v>2</v>
      </c>
      <c r="ES44" s="122">
        <v>5</v>
      </c>
      <c r="ET44" s="121">
        <v>5</v>
      </c>
      <c r="EU44" s="121"/>
      <c r="EV44" s="5">
        <f>ROUND((ES44*0.4+ET44*0.6),1)</f>
        <v>5</v>
      </c>
      <c r="EW44" s="25">
        <f>ROUND(MAX((ES44*0.4+ET44*0.6),(ES44*0.4+EU44*0.6)),1)</f>
        <v>5</v>
      </c>
      <c r="EX44" s="176" t="str">
        <f>TEXT(EW44,"0.0")</f>
        <v>5.0</v>
      </c>
      <c r="EY44" s="118" t="str">
        <f>IF(EW44&gt;=8.5,"A",IF(EW44&gt;=8,"B+",IF(EW44&gt;=7,"B",IF(EW44&gt;=6.5,"C+",IF(EW44&gt;=5.5,"C",IF(EW44&gt;=5,"D+",IF(EW44&gt;=4,"D","F")))))))</f>
        <v>D+</v>
      </c>
      <c r="EZ44" s="117">
        <f>IF(EY44="A",4,IF(EY44="B+",3.5,IF(EY44="B",3,IF(EY44="C+",2.5,IF(EY44="C",2,IF(EY44="D+",1.5,IF(EY44="D",1,0)))))))</f>
        <v>1.5</v>
      </c>
      <c r="FA44" s="117" t="str">
        <f>TEXT(EZ44,"0.0")</f>
        <v>1.5</v>
      </c>
      <c r="FB44" s="10">
        <v>3</v>
      </c>
      <c r="FC44" s="27">
        <v>3</v>
      </c>
      <c r="FD44" s="586"/>
      <c r="FE44" s="591"/>
      <c r="FF44" s="544"/>
      <c r="FG44" s="60">
        <f t="shared" ref="FG44" si="331">ROUND((FD44*0.4+FE44*0.6),1)</f>
        <v>0</v>
      </c>
      <c r="FH44" s="114">
        <f t="shared" ref="FH44" si="332">ROUND(MAX((FD44*0.4+FE44*0.6),(FD44*0.4+FF44*0.6)),1)</f>
        <v>0</v>
      </c>
      <c r="FI44" s="204" t="str">
        <f t="shared" ref="FI44" si="333">TEXT(FH44,"0.0")</f>
        <v>0.0</v>
      </c>
      <c r="FJ44" s="115" t="str">
        <f t="shared" ref="FJ44" si="334">IF(FH44&gt;=8.5,"A",IF(FH44&gt;=8,"B+",IF(FH44&gt;=7,"B",IF(FH44&gt;=6.5,"C+",IF(FH44&gt;=5.5,"C",IF(FH44&gt;=5,"D+",IF(FH44&gt;=4,"D","F")))))))</f>
        <v>F</v>
      </c>
      <c r="FK44" s="116">
        <f t="shared" ref="FK44" si="335">IF(FJ44="A",4,IF(FJ44="B+",3.5,IF(FJ44="B",3,IF(FJ44="C+",2.5,IF(FJ44="C",2,IF(FJ44="D+",1.5,IF(FJ44="D",1,0)))))))</f>
        <v>0</v>
      </c>
      <c r="FL44" s="116" t="str">
        <f t="shared" ref="FL44" si="336">TEXT(FK44,"0.0")</f>
        <v>0.0</v>
      </c>
      <c r="FM44" s="588">
        <v>2</v>
      </c>
      <c r="FN44" s="589"/>
      <c r="FO44" s="122">
        <v>7</v>
      </c>
      <c r="FP44" s="121">
        <v>5</v>
      </c>
      <c r="FQ44" s="121"/>
      <c r="FR44" s="5">
        <f>ROUND((FO44*0.4+FP44*0.6),1)</f>
        <v>5.8</v>
      </c>
      <c r="FS44" s="25">
        <f>ROUND(MAX((FO44*0.4+FP44*0.6),(FO44*0.4+FQ44*0.6)),1)</f>
        <v>5.8</v>
      </c>
      <c r="FT44" s="180" t="str">
        <f>TEXT(FS44,"0.0")</f>
        <v>5.8</v>
      </c>
      <c r="FU44" s="118" t="str">
        <f>IF(FS44&gt;=8.5,"A",IF(FS44&gt;=8,"B+",IF(FS44&gt;=7,"B",IF(FS44&gt;=6.5,"C+",IF(FS44&gt;=5.5,"C",IF(FS44&gt;=5,"D+",IF(FS44&gt;=4,"D","F")))))))</f>
        <v>C</v>
      </c>
      <c r="FV44" s="117">
        <f>IF(FU44="A",4,IF(FU44="B+",3.5,IF(FU44="B",3,IF(FU44="C+",2.5,IF(FU44="C",2,IF(FU44="D+",1.5,IF(FU44="D",1,0)))))))</f>
        <v>2</v>
      </c>
      <c r="FW44" s="117" t="str">
        <f>TEXT(FV44,"0.0")</f>
        <v>2.0</v>
      </c>
      <c r="FX44" s="10">
        <v>2</v>
      </c>
      <c r="FY44" s="27">
        <v>2</v>
      </c>
      <c r="FZ44" s="111">
        <f t="shared" ref="FZ44" si="337">CY44+DJ44+DU44+EF44+EQ44+FB44+FM44+FX44</f>
        <v>20</v>
      </c>
      <c r="GA44" s="824">
        <f t="shared" ref="GA44" si="338">(CW44*CY44+DH44*DJ44+DS44*DU44+ED44*EF44+EO44*EQ44+EZ44*FB44+FK44*FM44+FV44*FX44)/FZ44</f>
        <v>2.2250000000000001</v>
      </c>
      <c r="GB44" s="105" t="str">
        <f t="shared" ref="GB44" si="339">TEXT(GA44,"0.00")</f>
        <v>2.23</v>
      </c>
      <c r="GC44" s="121"/>
      <c r="GD44" s="825">
        <f t="shared" ref="GD44" si="340">CH44+FZ44</f>
        <v>36</v>
      </c>
      <c r="GE44" s="824">
        <f t="shared" ref="GE44" si="341">(CH44*CI44+FZ44*GA44)/GD44</f>
        <v>2.5416666666666665</v>
      </c>
      <c r="GF44" s="105" t="str">
        <f t="shared" ref="GF44" si="342">TEXT(GE44,"0.00")</f>
        <v>2.54</v>
      </c>
      <c r="GG44" s="826">
        <f t="shared" ref="GG44" si="343">FY44+FN44+FC44+ER44+EG44+DV44+DK44+CZ44+CG44+BV44+BK44+AZ44+AO44+AD44</f>
        <v>34</v>
      </c>
      <c r="GH44" s="827">
        <f t="shared" ref="GH44" si="344">(FY44*FS44+FN44*FH44+FC44*EW44+ER44*EL44+EG44*EA44+DV44*DP44+DK44*DE44+CZ44*CT44+CG44*CA44+BV44*BP44+BK44*BE44+AZ44*AT44+AO44*AI44+AD44*X44)/GG44</f>
        <v>7.0735294117647056</v>
      </c>
      <c r="GI44" s="828">
        <f t="shared" ref="GI44" si="345">(FY44*FV44+FN44*FK44+FC44*EZ44+ER44*EO44+EG44*ED44+DV44*DS44+DK44*DH44+CZ44*CW44+CG44*CD44+BV44*BS44+BK44*BH44+AZ44*AW44+AO44*AL44+AD44*AA44)/GG44</f>
        <v>2.6911764705882355</v>
      </c>
      <c r="GJ44" s="829"/>
      <c r="GL44" s="187">
        <v>5.8</v>
      </c>
      <c r="GM44" s="97">
        <v>6</v>
      </c>
      <c r="GN44" s="97"/>
      <c r="GO44" s="5">
        <f>ROUND((GL44*0.4+GM44*0.6),1)</f>
        <v>5.9</v>
      </c>
      <c r="GP44" s="25">
        <f>ROUND(MAX((GL44*0.4+GM44*0.6),(GL44*0.4+GN44*0.6)),1)</f>
        <v>5.9</v>
      </c>
      <c r="GQ44" s="176" t="str">
        <f>TEXT(GP44,"0.0")</f>
        <v>5.9</v>
      </c>
      <c r="GR44" s="118" t="str">
        <f>IF(GP44&gt;=8.5,"A",IF(GP44&gt;=8,"B+",IF(GP44&gt;=7,"B",IF(GP44&gt;=6.5,"C+",IF(GP44&gt;=5.5,"C",IF(GP44&gt;=5,"D+",IF(GP44&gt;=4,"D","F")))))))</f>
        <v>C</v>
      </c>
      <c r="GS44" s="117">
        <f>IF(GR44="A",4,IF(GR44="B+",3.5,IF(GR44="B",3,IF(GR44="C+",2.5,IF(GR44="C",2,IF(GR44="D+",1.5,IF(GR44="D",1,0)))))))</f>
        <v>2</v>
      </c>
      <c r="GT44" s="117" t="str">
        <f>TEXT(GS44,"0.0")</f>
        <v>2.0</v>
      </c>
      <c r="GU44" s="10">
        <v>4</v>
      </c>
      <c r="GV44" s="27">
        <v>4</v>
      </c>
      <c r="GW44" s="89">
        <v>5.8</v>
      </c>
      <c r="GX44" s="97">
        <v>4</v>
      </c>
      <c r="GY44" s="97"/>
      <c r="GZ44" s="5">
        <f>ROUND((GW44*0.4+GX44*0.6),1)</f>
        <v>4.7</v>
      </c>
      <c r="HA44" s="25">
        <f>ROUND(MAX((GW44*0.4+GX44*0.6),(GW44*0.4+GY44*0.6)),1)</f>
        <v>4.7</v>
      </c>
      <c r="HB44" s="176" t="str">
        <f>TEXT(HA44,"0.0")</f>
        <v>4.7</v>
      </c>
      <c r="HC44" s="118" t="str">
        <f>IF(HA44&gt;=8.5,"A",IF(HA44&gt;=8,"B+",IF(HA44&gt;=7,"B",IF(HA44&gt;=6.5,"C+",IF(HA44&gt;=5.5,"C",IF(HA44&gt;=5,"D+",IF(HA44&gt;=4,"D","F")))))))</f>
        <v>D</v>
      </c>
      <c r="HD44" s="117">
        <f>IF(HC44="A",4,IF(HC44="B+",3.5,IF(HC44="B",3,IF(HC44="C+",2.5,IF(HC44="C",2,IF(HC44="D+",1.5,IF(HC44="D",1,0)))))))</f>
        <v>1</v>
      </c>
      <c r="HE44" s="117" t="str">
        <f>TEXT(HD44,"0.0")</f>
        <v>1.0</v>
      </c>
      <c r="HF44" s="10">
        <v>3</v>
      </c>
      <c r="HG44" s="27">
        <v>3</v>
      </c>
      <c r="HH44" s="122">
        <v>8</v>
      </c>
      <c r="HI44" s="97">
        <v>7</v>
      </c>
      <c r="HJ44" s="97"/>
      <c r="HK44" s="5">
        <f>ROUND((HH44*0.4+HI44*0.6),1)</f>
        <v>7.4</v>
      </c>
      <c r="HL44" s="25">
        <f>ROUND(MAX((HH44*0.4+HI44*0.6),(HH44*0.4+HJ44*0.6)),1)</f>
        <v>7.4</v>
      </c>
      <c r="HM44" s="176" t="str">
        <f>TEXT(HL44,"0.0")</f>
        <v>7.4</v>
      </c>
      <c r="HN44" s="118" t="str">
        <f>IF(HL44&gt;=8.5,"A",IF(HL44&gt;=8,"B+",IF(HL44&gt;=7,"B",IF(HL44&gt;=6.5,"C+",IF(HL44&gt;=5.5,"C",IF(HL44&gt;=5,"D+",IF(HL44&gt;=4,"D","F")))))))</f>
        <v>B</v>
      </c>
      <c r="HO44" s="117">
        <f>IF(HN44="A",4,IF(HN44="B+",3.5,IF(HN44="B",3,IF(HN44="C+",2.5,IF(HN44="C",2,IF(HN44="D+",1.5,IF(HN44="D",1,0)))))))</f>
        <v>3</v>
      </c>
      <c r="HP44" s="117" t="str">
        <f>TEXT(HO44,"0.0")</f>
        <v>3.0</v>
      </c>
      <c r="HQ44" s="10">
        <v>2</v>
      </c>
      <c r="HR44" s="27">
        <v>2</v>
      </c>
      <c r="HS44" s="31">
        <v>8</v>
      </c>
      <c r="HT44" s="800">
        <v>6</v>
      </c>
      <c r="HU44" s="800"/>
      <c r="HV44" s="855">
        <f>ROUND((HS44*0.4+HT44*0.6),1)</f>
        <v>6.8</v>
      </c>
      <c r="HW44" s="856">
        <f>ROUND(MAX((HS44*0.4+HT44*0.6),(HS44*0.4+HU44*0.6)),1)</f>
        <v>6.8</v>
      </c>
      <c r="HX44" s="857" t="str">
        <f>TEXT(HW44,"0.0")</f>
        <v>6.8</v>
      </c>
      <c r="HY44" s="858" t="str">
        <f>IF(HW44&gt;=8.5,"A",IF(HW44&gt;=8,"B+",IF(HW44&gt;=7,"B",IF(HW44&gt;=6.5,"C+",IF(HW44&gt;=5.5,"C",IF(HW44&gt;=5,"D+",IF(HW44&gt;=4,"D","F")))))))</f>
        <v>C+</v>
      </c>
      <c r="HZ44" s="859">
        <f>IF(HY44="A",4,IF(HY44="B+",3.5,IF(HY44="B",3,IF(HY44="C+",2.5,IF(HY44="C",2,IF(HY44="D+",1.5,IF(HY44="D",1,0)))))))</f>
        <v>2.5</v>
      </c>
      <c r="IA44" s="859" t="str">
        <f>TEXT(HZ44,"0.0")</f>
        <v>2.5</v>
      </c>
      <c r="IB44" s="781">
        <v>2</v>
      </c>
      <c r="IC44" s="860">
        <v>2</v>
      </c>
      <c r="ID44" s="89">
        <v>7.4</v>
      </c>
      <c r="IE44" s="242">
        <v>9</v>
      </c>
      <c r="IF44" s="299"/>
      <c r="IG44" s="5">
        <f>ROUND((ID44*0.4+IE44*0.6),1)</f>
        <v>8.4</v>
      </c>
      <c r="IH44" s="25">
        <f>ROUND(MAX((ID44*0.4+IE44*0.6),(ID44*0.4+IF44*0.6)),1)</f>
        <v>8.4</v>
      </c>
      <c r="II44" s="176" t="str">
        <f>TEXT(IH44,"0.0")</f>
        <v>8.4</v>
      </c>
      <c r="IJ44" s="118" t="str">
        <f>IF(IH44&gt;=8.5,"A",IF(IH44&gt;=8,"B+",IF(IH44&gt;=7,"B",IF(IH44&gt;=6.5,"C+",IF(IH44&gt;=5.5,"C",IF(IH44&gt;=5,"D+",IF(IH44&gt;=4,"D","F")))))))</f>
        <v>B+</v>
      </c>
      <c r="IK44" s="117">
        <f>IF(IJ44="A",4,IF(IJ44="B+",3.5,IF(IJ44="B",3,IF(IJ44="C+",2.5,IF(IJ44="C",2,IF(IJ44="D+",1.5,IF(IJ44="D",1,0)))))))</f>
        <v>3.5</v>
      </c>
      <c r="IL44" s="117" t="str">
        <f>TEXT(IK44,"0.0")</f>
        <v>3.5</v>
      </c>
      <c r="IM44" s="10">
        <v>2</v>
      </c>
      <c r="IN44" s="27">
        <v>2</v>
      </c>
      <c r="IO44" s="122">
        <v>6.6</v>
      </c>
      <c r="IP44" s="97">
        <v>6</v>
      </c>
      <c r="IQ44" s="97"/>
      <c r="IR44" s="5">
        <f>ROUND((IO44*0.4+IP44*0.6),1)</f>
        <v>6.2</v>
      </c>
      <c r="IS44" s="25">
        <f>ROUND(MAX((IO44*0.4+IP44*0.6),(IO44*0.4+IQ44*0.6)),1)</f>
        <v>6.2</v>
      </c>
      <c r="IT44" s="176" t="str">
        <f>TEXT(IS44,"0.0")</f>
        <v>6.2</v>
      </c>
      <c r="IU44" s="118" t="str">
        <f>IF(IS44&gt;=8.5,"A",IF(IS44&gt;=8,"B+",IF(IS44&gt;=7,"B",IF(IS44&gt;=6.5,"C+",IF(IS44&gt;=5.5,"C",IF(IS44&gt;=5,"D+",IF(IS44&gt;=4,"D","F")))))))</f>
        <v>C</v>
      </c>
      <c r="IV44" s="117">
        <f>IF(IU44="A",4,IF(IU44="B+",3.5,IF(IU44="B",3,IF(IU44="C+",2.5,IF(IU44="C",2,IF(IU44="D+",1.5,IF(IU44="D",1,0)))))))</f>
        <v>2</v>
      </c>
      <c r="IW44" s="117" t="str">
        <f>TEXT(IV44,"0.0")</f>
        <v>2.0</v>
      </c>
      <c r="IX44" s="10">
        <v>2</v>
      </c>
      <c r="IY44" s="27">
        <v>2</v>
      </c>
      <c r="IZ44" s="122">
        <v>5.6</v>
      </c>
      <c r="JA44" s="97">
        <v>8</v>
      </c>
      <c r="JB44" s="97"/>
      <c r="JC44" s="5">
        <f>ROUND((IZ44*0.4+JA44*0.6),1)</f>
        <v>7</v>
      </c>
      <c r="JD44" s="25">
        <f>ROUND(MAX((IZ44*0.4+JA44*0.6),(IZ44*0.4+JB44*0.6)),1)</f>
        <v>7</v>
      </c>
      <c r="JE44" s="176" t="str">
        <f>TEXT(JD44,"0.0")</f>
        <v>7.0</v>
      </c>
      <c r="JF44" s="118" t="str">
        <f>IF(JD44&gt;=8.5,"A",IF(JD44&gt;=8,"B+",IF(JD44&gt;=7,"B",IF(JD44&gt;=6.5,"C+",IF(JD44&gt;=5.5,"C",IF(JD44&gt;=5,"D+",IF(JD44&gt;=4,"D","F")))))))</f>
        <v>B</v>
      </c>
      <c r="JG44" s="117">
        <f>IF(JF44="A",4,IF(JF44="B+",3.5,IF(JF44="B",3,IF(JF44="C+",2.5,IF(JF44="C",2,IF(JF44="D+",1.5,IF(JF44="D",1,0)))))))</f>
        <v>3</v>
      </c>
      <c r="JH44" s="117" t="str">
        <f>TEXT(JG44,"0.0")</f>
        <v>3.0</v>
      </c>
      <c r="JI44" s="10">
        <v>4</v>
      </c>
      <c r="JJ44" s="27">
        <v>4</v>
      </c>
      <c r="JK44" s="89">
        <v>7</v>
      </c>
      <c r="JL44" s="97">
        <v>6</v>
      </c>
      <c r="JM44" s="97"/>
      <c r="JN44" s="5">
        <f>ROUND((JK44*0.4+JL44*0.6),1)</f>
        <v>6.4</v>
      </c>
      <c r="JO44" s="25">
        <f>ROUND(MAX((JK44*0.4+JL44*0.6),(JK44*0.4+JM44*0.6)),1)</f>
        <v>6.4</v>
      </c>
      <c r="JP44" s="176" t="str">
        <f>TEXT(JO44,"0.0")</f>
        <v>6.4</v>
      </c>
      <c r="JQ44" s="118" t="str">
        <f>IF(JO44&gt;=8.5,"A",IF(JO44&gt;=8,"B+",IF(JO44&gt;=7,"B",IF(JO44&gt;=6.5,"C+",IF(JO44&gt;=5.5,"C",IF(JO44&gt;=5,"D+",IF(JO44&gt;=4,"D","F")))))))</f>
        <v>C</v>
      </c>
      <c r="JR44" s="117">
        <f>IF(JQ44="A",4,IF(JQ44="B+",3.5,IF(JQ44="B",3,IF(JQ44="C+",2.5,IF(JQ44="C",2,IF(JQ44="D+",1.5,IF(JQ44="D",1,0)))))))</f>
        <v>2</v>
      </c>
      <c r="JS44" s="117" t="str">
        <f>TEXT(JR44,"0.0")</f>
        <v>2.0</v>
      </c>
      <c r="JT44" s="10">
        <v>2</v>
      </c>
      <c r="JU44" s="27">
        <v>2</v>
      </c>
      <c r="JV44" s="884">
        <f>GU44+HF44+HQ44+IB44+IM44+IX44+JI44+JT44</f>
        <v>21</v>
      </c>
      <c r="JW44" s="885">
        <f>(GS44*GU44+HD44*HF44+HO44*HQ44+HZ44*IB44+IK44*IM44+IV44*IX44+JG44*JI44+JR44*JT44)/JV44</f>
        <v>2.3333333333333335</v>
      </c>
      <c r="JX44" s="886" t="str">
        <f>TEXT(JW44,"0.00")</f>
        <v>2.33</v>
      </c>
      <c r="JY44" s="521" t="str">
        <f>IF(AND(JW44&lt;1),"Cảnh báo KQHT","Lên lớp")</f>
        <v>Lên lớp</v>
      </c>
      <c r="JZ44" s="887">
        <f>GD44+JV44</f>
        <v>57</v>
      </c>
      <c r="KA44" s="885">
        <f>(CH44*CI44+FZ44*GA44+JW44*JV44)/JZ44</f>
        <v>2.4649122807017543</v>
      </c>
      <c r="KB44" s="886" t="str">
        <f>TEXT(KA44,"0.00")</f>
        <v>2.46</v>
      </c>
      <c r="KC44" s="888">
        <f>GV44+HG44+HR44+IC44+IN44+IY44+JJ44+JU44</f>
        <v>21</v>
      </c>
      <c r="KD44" s="889">
        <f xml:space="preserve"> (JU44*JO44+JJ44*JD44+IY44*IS44+IN44*IH44+IC44*HW44+HR44*HL44+HG44*HA44+GV44*GP44)/KC44</f>
        <v>6.480952380952381</v>
      </c>
      <c r="KE44" s="890">
        <f xml:space="preserve"> (GS44*GV44+HD44*HG44+HO44*HR44+HZ44*IC44+IK44*IN44+IV44*IY44+JG44*JJ44+JR44*JU44)/KC44</f>
        <v>2.3333333333333335</v>
      </c>
      <c r="KF44" s="891">
        <f>GG44+KC44</f>
        <v>55</v>
      </c>
      <c r="KG44" s="892">
        <f xml:space="preserve"> (KD44*KC44+GG44*GH44)/KF44</f>
        <v>6.8472727272727276</v>
      </c>
      <c r="KH44" s="893">
        <f xml:space="preserve"> (GG44*GI44+KE44*KC44)/KF44</f>
        <v>2.5545454545454547</v>
      </c>
      <c r="KI44" s="521" t="str">
        <f>IF(AND(KH44&lt;1.4),"Cảnh báo KQHT","Lên lớp")</f>
        <v>Lên lớp</v>
      </c>
      <c r="KJ44" s="424"/>
      <c r="KK44" s="122">
        <v>8.3000000000000007</v>
      </c>
      <c r="KL44" s="97">
        <v>9</v>
      </c>
      <c r="KM44" s="121"/>
      <c r="KN44" s="5">
        <f>ROUND((KK44*0.4+KL44*0.6),1)</f>
        <v>8.6999999999999993</v>
      </c>
      <c r="KO44" s="25">
        <f>ROUND(MAX((KK44*0.4+KL44*0.6),(KK44*0.4+KM44*0.6)),1)</f>
        <v>8.6999999999999993</v>
      </c>
      <c r="KP44" s="176" t="str">
        <f>TEXT(KO44,"0.0")</f>
        <v>8.7</v>
      </c>
      <c r="KQ44" s="118" t="str">
        <f>IF(KO44&gt;=8.5,"A",IF(KO44&gt;=8,"B+",IF(KO44&gt;=7,"B",IF(KO44&gt;=6.5,"C+",IF(KO44&gt;=5.5,"C",IF(KO44&gt;=5,"D+",IF(KO44&gt;=4,"D","F")))))))</f>
        <v>A</v>
      </c>
      <c r="KR44" s="117">
        <f>IF(KQ44="A",4,IF(KQ44="B+",3.5,IF(KQ44="B",3,IF(KQ44="C+",2.5,IF(KQ44="C",2,IF(KQ44="D+",1.5,IF(KQ44="D",1,0)))))))</f>
        <v>4</v>
      </c>
      <c r="KS44" s="117" t="str">
        <f>TEXT(KR44,"0.0")</f>
        <v>4.0</v>
      </c>
      <c r="KT44" s="10">
        <v>2</v>
      </c>
      <c r="KU44" s="27">
        <v>2</v>
      </c>
      <c r="KV44" s="31">
        <v>7.6</v>
      </c>
      <c r="KW44" s="800">
        <v>7</v>
      </c>
      <c r="KX44" s="5"/>
      <c r="KY44" s="855">
        <f>ROUND((KV44*0.4+KW44*0.6),1)</f>
        <v>7.2</v>
      </c>
      <c r="KZ44" s="856">
        <f>ROUND(MAX((KV44*0.4+KW44*0.6),(KV44*0.4+KX44*0.6)),1)</f>
        <v>7.2</v>
      </c>
      <c r="LA44" s="857" t="str">
        <f>TEXT(KZ44,"0.0")</f>
        <v>7.2</v>
      </c>
      <c r="LB44" s="858" t="str">
        <f>IF(KZ44&gt;=8.5,"A",IF(KZ44&gt;=8,"B+",IF(KZ44&gt;=7,"B",IF(KZ44&gt;=6.5,"C+",IF(KZ44&gt;=5.5,"C",IF(KZ44&gt;=5,"D+",IF(KZ44&gt;=4,"D","F")))))))</f>
        <v>B</v>
      </c>
      <c r="LC44" s="859">
        <f>IF(LB44="A",4,IF(LB44="B+",3.5,IF(LB44="B",3,IF(LB44="C+",2.5,IF(LB44="C",2,IF(LB44="D+",1.5,IF(LB44="D",1,0)))))))</f>
        <v>3</v>
      </c>
      <c r="LD44" s="859" t="str">
        <f>TEXT(LC44,"0.0")</f>
        <v>3.0</v>
      </c>
      <c r="LE44" s="781">
        <v>2</v>
      </c>
      <c r="LF44" s="860">
        <v>2</v>
      </c>
      <c r="LG44" s="122">
        <v>5</v>
      </c>
      <c r="LH44" s="163">
        <v>0</v>
      </c>
      <c r="LI44" s="97"/>
      <c r="LJ44" s="760">
        <f>ROUND((LG44*0.4+LH44*0.6),1)</f>
        <v>2</v>
      </c>
      <c r="LK44" s="761">
        <f>ROUND(MAX((LG44*0.4+LH44*0.6),(LG44*0.4+LI44*0.6)),1)</f>
        <v>2</v>
      </c>
      <c r="LL44" s="762" t="str">
        <f>TEXT(LK44,"0.0")</f>
        <v>2.0</v>
      </c>
      <c r="LM44" s="763" t="str">
        <f>IF(LK44&gt;=8.5,"A",IF(LK44&gt;=8,"B+",IF(LK44&gt;=7,"B",IF(LK44&gt;=6.5,"C+",IF(LK44&gt;=5.5,"C",IF(LK44&gt;=5,"D+",IF(LK44&gt;=4,"D","F")))))))</f>
        <v>F</v>
      </c>
      <c r="LN44" s="764">
        <f>IF(LM44="A",4,IF(LM44="B+",3.5,IF(LM44="B",3,IF(LM44="C+",2.5,IF(LM44="C",2,IF(LM44="D+",1.5,IF(LM44="D",1,0)))))))</f>
        <v>0</v>
      </c>
      <c r="LO44" s="764" t="str">
        <f>TEXT(LN44,"0.0")</f>
        <v>0.0</v>
      </c>
      <c r="LP44" s="765">
        <v>3</v>
      </c>
      <c r="LQ44" s="766"/>
      <c r="LR44" s="31">
        <v>5.4</v>
      </c>
      <c r="LS44" s="800">
        <v>6</v>
      </c>
      <c r="LT44" s="5"/>
      <c r="LU44" s="855">
        <f>ROUND((LR44*0.4+LS44*0.6),1)</f>
        <v>5.8</v>
      </c>
      <c r="LV44" s="856">
        <f>ROUND(MAX((LR44*0.4+LS44*0.6),(LR44*0.4+LT44*0.6)),1)</f>
        <v>5.8</v>
      </c>
      <c r="LW44" s="857" t="str">
        <f>TEXT(LV44,"0.0")</f>
        <v>5.8</v>
      </c>
      <c r="LX44" s="858" t="str">
        <f>IF(LV44&gt;=8.5,"A",IF(LV44&gt;=8,"B+",IF(LV44&gt;=7,"B",IF(LV44&gt;=6.5,"C+",IF(LV44&gt;=5.5,"C",IF(LV44&gt;=5,"D+",IF(LV44&gt;=4,"D","F")))))))</f>
        <v>C</v>
      </c>
      <c r="LY44" s="859">
        <f>IF(LX44="A",4,IF(LX44="B+",3.5,IF(LX44="B",3,IF(LX44="C+",2.5,IF(LX44="C",2,IF(LX44="D+",1.5,IF(LX44="D",1,0)))))))</f>
        <v>2</v>
      </c>
      <c r="LZ44" s="859" t="str">
        <f>TEXT(LY44,"0.0")</f>
        <v>2.0</v>
      </c>
      <c r="MA44" s="781">
        <v>2</v>
      </c>
      <c r="MB44" s="860">
        <v>2</v>
      </c>
      <c r="MC44" s="1669"/>
      <c r="MD44" s="1694"/>
      <c r="ME44" s="9"/>
      <c r="MF44" s="855">
        <f>ROUND((MC44*0.4+MD44*0.6),1)</f>
        <v>0</v>
      </c>
      <c r="MG44" s="856">
        <f>ROUND(MAX((MC44*0.4+MD44*0.6),(MC44*0.4+ME44*0.6)),1)</f>
        <v>0</v>
      </c>
      <c r="MH44" s="1312" t="str">
        <f>TEXT(MG44,"0.0")</f>
        <v>0.0</v>
      </c>
      <c r="MI44" s="858" t="str">
        <f>IF(MG44&gt;=8.5,"A",IF(MG44&gt;=8,"B+",IF(MG44&gt;=7,"B",IF(MG44&gt;=6.5,"C+",IF(MG44&gt;=5.5,"C",IF(MG44&gt;=5,"D+",IF(MG44&gt;=4,"D","F")))))))</f>
        <v>F</v>
      </c>
      <c r="MJ44" s="859">
        <f>IF(MI44="A",4,IF(MI44="B+",3.5,IF(MI44="B",3,IF(MI44="C+",2.5,IF(MI44="C",2,IF(MI44="D+",1.5,IF(MI44="D",1,0)))))))</f>
        <v>0</v>
      </c>
      <c r="MK44" s="859" t="str">
        <f>TEXT(MJ44,"0.0")</f>
        <v>0.0</v>
      </c>
      <c r="ML44" s="781">
        <v>4</v>
      </c>
      <c r="MM44" s="860"/>
      <c r="MN44" s="1629"/>
      <c r="MO44" s="522"/>
      <c r="MP44" s="522"/>
      <c r="MQ44" s="855">
        <f>ROUND((MN44*0.4+MO44*0.6),1)</f>
        <v>0</v>
      </c>
      <c r="MR44" s="856">
        <f>ROUND(MAX((MN44*0.4+MO44*0.6),(MN44*0.4+MP44*0.6)),1)</f>
        <v>0</v>
      </c>
      <c r="MS44" s="1312" t="str">
        <f>TEXT(MR44,"0.0")</f>
        <v>0.0</v>
      </c>
      <c r="MT44" s="858" t="str">
        <f>IF(MR44&gt;=8.5,"A",IF(MR44&gt;=8,"B+",IF(MR44&gt;=7,"B",IF(MR44&gt;=6.5,"C+",IF(MR44&gt;=5.5,"C",IF(MR44&gt;=5,"D+",IF(MR44&gt;=4,"D","F")))))))</f>
        <v>F</v>
      </c>
      <c r="MU44" s="859">
        <f>IF(MT44="A",4,IF(MT44="B+",3.5,IF(MT44="B",3,IF(MT44="C+",2.5,IF(MT44="C",2,IF(MT44="D+",1.5,IF(MT44="D",1,0)))))))</f>
        <v>0</v>
      </c>
      <c r="MV44" s="859" t="str">
        <f>TEXT(MU44,"0.0")</f>
        <v>0.0</v>
      </c>
      <c r="MW44" s="781">
        <v>2</v>
      </c>
      <c r="MX44" s="860"/>
      <c r="MY44" s="1719">
        <f>KT44+LE44+LP44+MA44+ML44+MW44</f>
        <v>15</v>
      </c>
      <c r="MZ44" s="1720">
        <f>(KR44*KT44+LC44*LE44+LN44*LP44+LY44*MA44+MJ44*ML44+MW44*MU44)/MY44</f>
        <v>1.2</v>
      </c>
      <c r="NA44" s="1721" t="str">
        <f>TEXT(MZ44,"0.00")</f>
        <v>1.20</v>
      </c>
    </row>
    <row r="47" spans="1:365" ht="17.25" customHeight="1" x14ac:dyDescent="0.25">
      <c r="AZ47" s="195"/>
    </row>
  </sheetData>
  <autoFilter ref="A1:MX30"/>
  <conditionalFormatting sqref="HW1:IC1 HW2:HX29 HW44:HX44 KZ2:LA29 KZ44:LA44 LV2:LV29 LV44 MG2:MG29 MG44 MR2:MR29 MR44 LK2:LL29 LK44:LL44">
    <cfRule type="cellIs" dxfId="5" priority="12" operator="lessThan">
      <formula>3.95</formula>
    </cfRule>
  </conditionalFormatting>
  <conditionalFormatting sqref="KZ1:LF1">
    <cfRule type="cellIs" dxfId="4" priority="9" operator="lessThan">
      <formula>3.95</formula>
    </cfRule>
  </conditionalFormatting>
  <conditionalFormatting sqref="LK1:LO1">
    <cfRule type="cellIs" dxfId="3" priority="8" operator="lessThan">
      <formula>3.95</formula>
    </cfRule>
  </conditionalFormatting>
  <conditionalFormatting sqref="LV1:LZ1">
    <cfRule type="cellIs" dxfId="2" priority="7" operator="lessThan">
      <formula>3.95</formula>
    </cfRule>
  </conditionalFormatting>
  <conditionalFormatting sqref="MG1:MK1">
    <cfRule type="cellIs" dxfId="1" priority="6" operator="lessThan">
      <formula>3.95</formula>
    </cfRule>
  </conditionalFormatting>
  <conditionalFormatting sqref="MR1:MV1">
    <cfRule type="cellIs" dxfId="0" priority="5" operator="lessThan">
      <formula>3.95</formula>
    </cfRule>
  </conditionalFormatting>
  <pageMargins left="0" right="0" top="0" bottom="0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CK9.VT1</vt:lpstr>
      <vt:lpstr>CK9.VT2</vt:lpstr>
      <vt:lpstr>CKT18</vt:lpstr>
      <vt:lpstr>'CK9.VT1'!Print_Titles</vt:lpstr>
      <vt:lpstr>'CKT18'!Print_Titles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Admin</dc:creator>
  <cp:lastModifiedBy>21AK22</cp:lastModifiedBy>
  <cp:lastPrinted>2021-04-08T05:43:36Z</cp:lastPrinted>
  <dcterms:created xsi:type="dcterms:W3CDTF">1996-10-14T23:33:28Z</dcterms:created>
  <dcterms:modified xsi:type="dcterms:W3CDTF">2022-08-11T02:31:50Z</dcterms:modified>
</cp:coreProperties>
</file>